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National Bulk Elect Tradin Co\"/>
    </mc:Choice>
  </mc:AlternateContent>
  <bookViews>
    <workbookView xWindow="0" yWindow="0" windowWidth="20490" windowHeight="6630"/>
  </bookViews>
  <sheets>
    <sheet name="Offtaker Invoice and Payments" sheetId="5" r:id="rId1"/>
    <sheet name="Genco Payment_DisCo" sheetId="4" r:id="rId2"/>
    <sheet name="Genco Payment_Offtaker" sheetId="3" r:id="rId3"/>
    <sheet name="DisCo Invoice and Payment" sheetId="1" r:id="rId4"/>
  </sheets>
  <externalReferences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5" l="1"/>
  <c r="K45" i="5"/>
  <c r="F24" i="5" l="1"/>
  <c r="G24" i="5"/>
  <c r="H24" i="5"/>
  <c r="I24" i="5"/>
  <c r="J24" i="5"/>
  <c r="K24" i="5"/>
  <c r="L24" i="5"/>
  <c r="M24" i="5"/>
  <c r="N24" i="5"/>
  <c r="O24" i="5"/>
  <c r="P24" i="5"/>
  <c r="Q24" i="5"/>
  <c r="Q38" i="5" s="1"/>
  <c r="F25" i="5"/>
  <c r="G25" i="5"/>
  <c r="H25" i="5"/>
  <c r="I25" i="5"/>
  <c r="I39" i="5" s="1"/>
  <c r="J25" i="5"/>
  <c r="K25" i="5"/>
  <c r="L25" i="5"/>
  <c r="M25" i="5"/>
  <c r="M39" i="5" s="1"/>
  <c r="N25" i="5"/>
  <c r="O25" i="5"/>
  <c r="P25" i="5"/>
  <c r="Q25" i="5"/>
  <c r="Q39" i="5" s="1"/>
  <c r="F26" i="5"/>
  <c r="G26" i="5"/>
  <c r="H26" i="5"/>
  <c r="I26" i="5"/>
  <c r="J26" i="5"/>
  <c r="K26" i="5"/>
  <c r="L26" i="5"/>
  <c r="M26" i="5"/>
  <c r="M40" i="5" s="1"/>
  <c r="N26" i="5"/>
  <c r="O26" i="5"/>
  <c r="P26" i="5"/>
  <c r="Q26" i="5"/>
  <c r="Q40" i="5" s="1"/>
  <c r="F27" i="5"/>
  <c r="G27" i="5"/>
  <c r="H27" i="5"/>
  <c r="I27" i="5"/>
  <c r="I41" i="5" s="1"/>
  <c r="J27" i="5"/>
  <c r="K27" i="5"/>
  <c r="L27" i="5"/>
  <c r="M27" i="5"/>
  <c r="M41" i="5" s="1"/>
  <c r="N27" i="5"/>
  <c r="N41" i="5" s="1"/>
  <c r="O27" i="5"/>
  <c r="P27" i="5"/>
  <c r="Q27" i="5"/>
  <c r="Q41" i="5" s="1"/>
  <c r="P41" i="5"/>
  <c r="O41" i="5"/>
  <c r="K41" i="5"/>
  <c r="J41" i="5"/>
  <c r="H41" i="5"/>
  <c r="G41" i="5"/>
  <c r="F41" i="5"/>
  <c r="N40" i="5"/>
  <c r="L40" i="5"/>
  <c r="H40" i="5"/>
  <c r="G40" i="5"/>
  <c r="F40" i="5"/>
  <c r="P39" i="5"/>
  <c r="O39" i="5"/>
  <c r="N39" i="5"/>
  <c r="L39" i="5"/>
  <c r="K39" i="5"/>
  <c r="J39" i="5"/>
  <c r="G39" i="5"/>
  <c r="F39" i="5"/>
  <c r="G38" i="5"/>
  <c r="Q23" i="5"/>
  <c r="Q37" i="5" s="1"/>
  <c r="P23" i="5"/>
  <c r="O23" i="5"/>
  <c r="N23" i="5"/>
  <c r="M23" i="5"/>
  <c r="L23" i="5"/>
  <c r="K23" i="5"/>
  <c r="J23" i="5"/>
  <c r="I23" i="5"/>
  <c r="H23" i="5"/>
  <c r="G23" i="5"/>
  <c r="F23" i="5"/>
  <c r="Q22" i="5"/>
  <c r="Q36" i="5" s="1"/>
  <c r="P22" i="5"/>
  <c r="O22" i="5"/>
  <c r="N22" i="5"/>
  <c r="M22" i="5"/>
  <c r="L22" i="5"/>
  <c r="K22" i="5"/>
  <c r="J22" i="5"/>
  <c r="I22" i="5"/>
  <c r="H22" i="5"/>
  <c r="F22" i="5"/>
  <c r="Q21" i="5"/>
  <c r="Q35" i="5" s="1"/>
  <c r="P21" i="5"/>
  <c r="O21" i="5"/>
  <c r="N21" i="5"/>
  <c r="M21" i="5"/>
  <c r="L21" i="5"/>
  <c r="K21" i="5"/>
  <c r="J21" i="5"/>
  <c r="I21" i="5"/>
  <c r="H21" i="5"/>
  <c r="G21" i="5"/>
  <c r="G28" i="5" s="1"/>
  <c r="F21" i="5"/>
  <c r="Q42" i="5"/>
  <c r="Q14" i="5"/>
  <c r="P13" i="5"/>
  <c r="P12" i="5"/>
  <c r="M12" i="5"/>
  <c r="L12" i="5"/>
  <c r="K12" i="5"/>
  <c r="J12" i="5"/>
  <c r="L11" i="5"/>
  <c r="L41" i="5" s="1"/>
  <c r="P10" i="5"/>
  <c r="P40" i="5" s="1"/>
  <c r="O10" i="5"/>
  <c r="O40" i="5" s="1"/>
  <c r="K10" i="5"/>
  <c r="K40" i="5" s="1"/>
  <c r="J10" i="5"/>
  <c r="J40" i="5" s="1"/>
  <c r="I10" i="5"/>
  <c r="I40" i="5" s="1"/>
  <c r="H9" i="5"/>
  <c r="H39" i="5" s="1"/>
  <c r="P8" i="5"/>
  <c r="P38" i="5" s="1"/>
  <c r="O8" i="5"/>
  <c r="O38" i="5" s="1"/>
  <c r="N8" i="5"/>
  <c r="N38" i="5" s="1"/>
  <c r="M8" i="5"/>
  <c r="L8" i="5"/>
  <c r="L38" i="5" s="1"/>
  <c r="K8" i="5"/>
  <c r="K38" i="5" s="1"/>
  <c r="J8" i="5"/>
  <c r="J38" i="5" s="1"/>
  <c r="I8" i="5"/>
  <c r="H8" i="5"/>
  <c r="H38" i="5" s="1"/>
  <c r="F8" i="5"/>
  <c r="F38" i="5" s="1"/>
  <c r="P7" i="5"/>
  <c r="P37" i="5" s="1"/>
  <c r="O7" i="5"/>
  <c r="N7" i="5"/>
  <c r="N37" i="5" s="1"/>
  <c r="M7" i="5"/>
  <c r="L7" i="5"/>
  <c r="L37" i="5" s="1"/>
  <c r="K7" i="5"/>
  <c r="J7" i="5"/>
  <c r="J37" i="5" s="1"/>
  <c r="I7" i="5"/>
  <c r="H7" i="5"/>
  <c r="H37" i="5" s="1"/>
  <c r="G7" i="5"/>
  <c r="F7" i="5"/>
  <c r="F37" i="5" s="1"/>
  <c r="P6" i="5"/>
  <c r="O6" i="5"/>
  <c r="O36" i="5" s="1"/>
  <c r="N6" i="5"/>
  <c r="N36" i="5" s="1"/>
  <c r="M6" i="5"/>
  <c r="L6" i="5"/>
  <c r="K6" i="5"/>
  <c r="K36" i="5" s="1"/>
  <c r="J6" i="5"/>
  <c r="J36" i="5" s="1"/>
  <c r="I6" i="5"/>
  <c r="H6" i="5"/>
  <c r="G6" i="5"/>
  <c r="G36" i="5" s="1"/>
  <c r="F6" i="5"/>
  <c r="P5" i="5"/>
  <c r="O5" i="5"/>
  <c r="N5" i="5"/>
  <c r="M5" i="5"/>
  <c r="M35" i="5" s="1"/>
  <c r="L5" i="5"/>
  <c r="K5" i="5"/>
  <c r="J5" i="5"/>
  <c r="I5" i="5"/>
  <c r="H5" i="5"/>
  <c r="G5" i="5"/>
  <c r="F5" i="5"/>
  <c r="F35" i="5" s="1"/>
  <c r="F2" i="3"/>
  <c r="G2" i="3"/>
  <c r="H2" i="3"/>
  <c r="I2" i="3"/>
  <c r="J2" i="3"/>
  <c r="K2" i="3"/>
  <c r="L2" i="3"/>
  <c r="M2" i="3"/>
  <c r="N2" i="3"/>
  <c r="O2" i="3"/>
  <c r="P2" i="3"/>
  <c r="E2" i="3"/>
  <c r="L106" i="4"/>
  <c r="H108" i="4"/>
  <c r="L108" i="4"/>
  <c r="P108" i="4"/>
  <c r="I109" i="4"/>
  <c r="M109" i="4"/>
  <c r="F110" i="4"/>
  <c r="J110" i="4"/>
  <c r="N110" i="4"/>
  <c r="H112" i="4"/>
  <c r="L112" i="4"/>
  <c r="P112" i="4"/>
  <c r="I113" i="4"/>
  <c r="M113" i="4"/>
  <c r="F114" i="4"/>
  <c r="J114" i="4"/>
  <c r="N114" i="4"/>
  <c r="H116" i="4"/>
  <c r="L116" i="4"/>
  <c r="P116" i="4"/>
  <c r="I117" i="4"/>
  <c r="M117" i="4"/>
  <c r="F118" i="4"/>
  <c r="J118" i="4"/>
  <c r="H120" i="4"/>
  <c r="L120" i="4"/>
  <c r="P120" i="4"/>
  <c r="M121" i="4"/>
  <c r="F122" i="4"/>
  <c r="J122" i="4"/>
  <c r="H124" i="4"/>
  <c r="L124" i="4"/>
  <c r="P124" i="4"/>
  <c r="I125" i="4"/>
  <c r="E102" i="4"/>
  <c r="E110" i="4"/>
  <c r="E118" i="4"/>
  <c r="E122" i="4"/>
  <c r="E101" i="4"/>
  <c r="J40" i="4"/>
  <c r="J104" i="4" s="1"/>
  <c r="E42" i="4"/>
  <c r="E106" i="4" s="1"/>
  <c r="I46" i="4"/>
  <c r="I110" i="4" s="1"/>
  <c r="M50" i="4"/>
  <c r="M114" i="4" s="1"/>
  <c r="N52" i="4"/>
  <c r="N116" i="4" s="1"/>
  <c r="N54" i="4"/>
  <c r="N118" i="4" s="1"/>
  <c r="I57" i="4"/>
  <c r="I121" i="4" s="1"/>
  <c r="N60" i="4"/>
  <c r="N124" i="4" s="1"/>
  <c r="P93" i="4"/>
  <c r="O93" i="4"/>
  <c r="N93" i="4"/>
  <c r="M93" i="4"/>
  <c r="L93" i="4"/>
  <c r="K93" i="4"/>
  <c r="J93" i="4"/>
  <c r="I93" i="4"/>
  <c r="H93" i="4"/>
  <c r="G93" i="4"/>
  <c r="F93" i="4"/>
  <c r="E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P31" i="4"/>
  <c r="P61" i="4" s="1"/>
  <c r="P125" i="4" s="1"/>
  <c r="O31" i="4"/>
  <c r="O61" i="4" s="1"/>
  <c r="O125" i="4" s="1"/>
  <c r="N31" i="4"/>
  <c r="N61" i="4" s="1"/>
  <c r="N125" i="4" s="1"/>
  <c r="M31" i="4"/>
  <c r="M61" i="4" s="1"/>
  <c r="M125" i="4" s="1"/>
  <c r="L31" i="4"/>
  <c r="L61" i="4" s="1"/>
  <c r="L125" i="4" s="1"/>
  <c r="K31" i="4"/>
  <c r="K61" i="4" s="1"/>
  <c r="K125" i="4" s="1"/>
  <c r="J31" i="4"/>
  <c r="J61" i="4" s="1"/>
  <c r="J125" i="4" s="1"/>
  <c r="I31" i="4"/>
  <c r="I61" i="4" s="1"/>
  <c r="H31" i="4"/>
  <c r="H61" i="4" s="1"/>
  <c r="H125" i="4" s="1"/>
  <c r="G31" i="4"/>
  <c r="G61" i="4" s="1"/>
  <c r="G125" i="4" s="1"/>
  <c r="F31" i="4"/>
  <c r="F61" i="4" s="1"/>
  <c r="F125" i="4" s="1"/>
  <c r="E31" i="4"/>
  <c r="E61" i="4" s="1"/>
  <c r="E125" i="4" s="1"/>
  <c r="P30" i="4"/>
  <c r="P60" i="4" s="1"/>
  <c r="O30" i="4"/>
  <c r="O60" i="4" s="1"/>
  <c r="O124" i="4" s="1"/>
  <c r="N30" i="4"/>
  <c r="M30" i="4"/>
  <c r="M60" i="4" s="1"/>
  <c r="M124" i="4" s="1"/>
  <c r="L30" i="4"/>
  <c r="L60" i="4" s="1"/>
  <c r="K30" i="4"/>
  <c r="K60" i="4" s="1"/>
  <c r="K124" i="4" s="1"/>
  <c r="J30" i="4"/>
  <c r="J60" i="4" s="1"/>
  <c r="J124" i="4" s="1"/>
  <c r="I30" i="4"/>
  <c r="I60" i="4" s="1"/>
  <c r="I124" i="4" s="1"/>
  <c r="H30" i="4"/>
  <c r="H60" i="4" s="1"/>
  <c r="G30" i="4"/>
  <c r="G60" i="4" s="1"/>
  <c r="G124" i="4" s="1"/>
  <c r="F30" i="4"/>
  <c r="F60" i="4" s="1"/>
  <c r="F124" i="4" s="1"/>
  <c r="E30" i="4"/>
  <c r="E60" i="4" s="1"/>
  <c r="E124" i="4" s="1"/>
  <c r="P29" i="4"/>
  <c r="P59" i="4" s="1"/>
  <c r="P123" i="4" s="1"/>
  <c r="O29" i="4"/>
  <c r="O59" i="4" s="1"/>
  <c r="O123" i="4" s="1"/>
  <c r="N29" i="4"/>
  <c r="N59" i="4" s="1"/>
  <c r="N123" i="4" s="1"/>
  <c r="M29" i="4"/>
  <c r="M59" i="4" s="1"/>
  <c r="M123" i="4" s="1"/>
  <c r="L29" i="4"/>
  <c r="L59" i="4" s="1"/>
  <c r="L123" i="4" s="1"/>
  <c r="K29" i="4"/>
  <c r="K59" i="4" s="1"/>
  <c r="K123" i="4" s="1"/>
  <c r="J29" i="4"/>
  <c r="J59" i="4" s="1"/>
  <c r="J123" i="4" s="1"/>
  <c r="I29" i="4"/>
  <c r="I59" i="4" s="1"/>
  <c r="I123" i="4" s="1"/>
  <c r="H29" i="4"/>
  <c r="H59" i="4" s="1"/>
  <c r="H123" i="4" s="1"/>
  <c r="G29" i="4"/>
  <c r="G59" i="4" s="1"/>
  <c r="G123" i="4" s="1"/>
  <c r="F29" i="4"/>
  <c r="F59" i="4" s="1"/>
  <c r="F123" i="4" s="1"/>
  <c r="E29" i="4"/>
  <c r="E59" i="4" s="1"/>
  <c r="E123" i="4" s="1"/>
  <c r="P28" i="4"/>
  <c r="P58" i="4" s="1"/>
  <c r="P122" i="4" s="1"/>
  <c r="O28" i="4"/>
  <c r="O58" i="4" s="1"/>
  <c r="O122" i="4" s="1"/>
  <c r="N28" i="4"/>
  <c r="N58" i="4" s="1"/>
  <c r="N122" i="4" s="1"/>
  <c r="M28" i="4"/>
  <c r="M58" i="4" s="1"/>
  <c r="M122" i="4" s="1"/>
  <c r="L28" i="4"/>
  <c r="L58" i="4" s="1"/>
  <c r="L122" i="4" s="1"/>
  <c r="K28" i="4"/>
  <c r="K58" i="4" s="1"/>
  <c r="K122" i="4" s="1"/>
  <c r="J28" i="4"/>
  <c r="J58" i="4" s="1"/>
  <c r="I28" i="4"/>
  <c r="I58" i="4" s="1"/>
  <c r="I122" i="4" s="1"/>
  <c r="H28" i="4"/>
  <c r="H58" i="4" s="1"/>
  <c r="H122" i="4" s="1"/>
  <c r="G28" i="4"/>
  <c r="G58" i="4" s="1"/>
  <c r="G122" i="4" s="1"/>
  <c r="F28" i="4"/>
  <c r="F58" i="4" s="1"/>
  <c r="E28" i="4"/>
  <c r="E58" i="4" s="1"/>
  <c r="P27" i="4"/>
  <c r="P57" i="4" s="1"/>
  <c r="P121" i="4" s="1"/>
  <c r="O27" i="4"/>
  <c r="O57" i="4" s="1"/>
  <c r="O121" i="4" s="1"/>
  <c r="N27" i="4"/>
  <c r="N57" i="4" s="1"/>
  <c r="N121" i="4" s="1"/>
  <c r="M27" i="4"/>
  <c r="M57" i="4" s="1"/>
  <c r="L27" i="4"/>
  <c r="L57" i="4" s="1"/>
  <c r="L121" i="4" s="1"/>
  <c r="K27" i="4"/>
  <c r="K57" i="4" s="1"/>
  <c r="K121" i="4" s="1"/>
  <c r="J27" i="4"/>
  <c r="J57" i="4" s="1"/>
  <c r="J121" i="4" s="1"/>
  <c r="I27" i="4"/>
  <c r="H27" i="4"/>
  <c r="H57" i="4" s="1"/>
  <c r="H121" i="4" s="1"/>
  <c r="G27" i="4"/>
  <c r="G57" i="4" s="1"/>
  <c r="G121" i="4" s="1"/>
  <c r="F27" i="4"/>
  <c r="F57" i="4" s="1"/>
  <c r="F121" i="4" s="1"/>
  <c r="E27" i="4"/>
  <c r="E57" i="4" s="1"/>
  <c r="E121" i="4" s="1"/>
  <c r="P26" i="4"/>
  <c r="P56" i="4" s="1"/>
  <c r="O26" i="4"/>
  <c r="O56" i="4" s="1"/>
  <c r="O120" i="4" s="1"/>
  <c r="N26" i="4"/>
  <c r="N56" i="4" s="1"/>
  <c r="N120" i="4" s="1"/>
  <c r="M26" i="4"/>
  <c r="M56" i="4" s="1"/>
  <c r="M120" i="4" s="1"/>
  <c r="L26" i="4"/>
  <c r="L56" i="4" s="1"/>
  <c r="K26" i="4"/>
  <c r="K56" i="4" s="1"/>
  <c r="K120" i="4" s="1"/>
  <c r="J26" i="4"/>
  <c r="J56" i="4" s="1"/>
  <c r="J120" i="4" s="1"/>
  <c r="I26" i="4"/>
  <c r="I56" i="4" s="1"/>
  <c r="I120" i="4" s="1"/>
  <c r="H26" i="4"/>
  <c r="H56" i="4" s="1"/>
  <c r="G26" i="4"/>
  <c r="G56" i="4" s="1"/>
  <c r="G120" i="4" s="1"/>
  <c r="F26" i="4"/>
  <c r="F56" i="4" s="1"/>
  <c r="F120" i="4" s="1"/>
  <c r="E26" i="4"/>
  <c r="E56" i="4" s="1"/>
  <c r="E120" i="4" s="1"/>
  <c r="P25" i="4"/>
  <c r="P55" i="4" s="1"/>
  <c r="P119" i="4" s="1"/>
  <c r="O25" i="4"/>
  <c r="O55" i="4" s="1"/>
  <c r="O119" i="4" s="1"/>
  <c r="N25" i="4"/>
  <c r="N55" i="4" s="1"/>
  <c r="N119" i="4" s="1"/>
  <c r="M25" i="4"/>
  <c r="M55" i="4" s="1"/>
  <c r="M119" i="4" s="1"/>
  <c r="L25" i="4"/>
  <c r="L55" i="4" s="1"/>
  <c r="L119" i="4" s="1"/>
  <c r="K25" i="4"/>
  <c r="K55" i="4" s="1"/>
  <c r="K119" i="4" s="1"/>
  <c r="J25" i="4"/>
  <c r="J55" i="4" s="1"/>
  <c r="J119" i="4" s="1"/>
  <c r="I25" i="4"/>
  <c r="I55" i="4" s="1"/>
  <c r="I119" i="4" s="1"/>
  <c r="H25" i="4"/>
  <c r="H55" i="4" s="1"/>
  <c r="H119" i="4" s="1"/>
  <c r="G25" i="4"/>
  <c r="G55" i="4" s="1"/>
  <c r="G119" i="4" s="1"/>
  <c r="F25" i="4"/>
  <c r="F55" i="4" s="1"/>
  <c r="F119" i="4" s="1"/>
  <c r="E25" i="4"/>
  <c r="E55" i="4" s="1"/>
  <c r="E119" i="4" s="1"/>
  <c r="P24" i="4"/>
  <c r="P54" i="4" s="1"/>
  <c r="P118" i="4" s="1"/>
  <c r="O24" i="4"/>
  <c r="O54" i="4" s="1"/>
  <c r="O118" i="4" s="1"/>
  <c r="N24" i="4"/>
  <c r="M24" i="4"/>
  <c r="M54" i="4" s="1"/>
  <c r="M118" i="4" s="1"/>
  <c r="L24" i="4"/>
  <c r="L54" i="4" s="1"/>
  <c r="L118" i="4" s="1"/>
  <c r="K24" i="4"/>
  <c r="K54" i="4" s="1"/>
  <c r="K118" i="4" s="1"/>
  <c r="J24" i="4"/>
  <c r="J54" i="4" s="1"/>
  <c r="I24" i="4"/>
  <c r="I54" i="4" s="1"/>
  <c r="I118" i="4" s="1"/>
  <c r="H24" i="4"/>
  <c r="H54" i="4" s="1"/>
  <c r="H118" i="4" s="1"/>
  <c r="G24" i="4"/>
  <c r="G54" i="4" s="1"/>
  <c r="G118" i="4" s="1"/>
  <c r="F24" i="4"/>
  <c r="F54" i="4" s="1"/>
  <c r="E24" i="4"/>
  <c r="E54" i="4" s="1"/>
  <c r="P23" i="4"/>
  <c r="P53" i="4" s="1"/>
  <c r="P117" i="4" s="1"/>
  <c r="O23" i="4"/>
  <c r="O53" i="4" s="1"/>
  <c r="O117" i="4" s="1"/>
  <c r="N23" i="4"/>
  <c r="N53" i="4" s="1"/>
  <c r="N117" i="4" s="1"/>
  <c r="M23" i="4"/>
  <c r="M53" i="4" s="1"/>
  <c r="L23" i="4"/>
  <c r="L53" i="4" s="1"/>
  <c r="L117" i="4" s="1"/>
  <c r="K23" i="4"/>
  <c r="K53" i="4" s="1"/>
  <c r="K117" i="4" s="1"/>
  <c r="J23" i="4"/>
  <c r="J53" i="4" s="1"/>
  <c r="J117" i="4" s="1"/>
  <c r="I23" i="4"/>
  <c r="I53" i="4" s="1"/>
  <c r="H23" i="4"/>
  <c r="H53" i="4" s="1"/>
  <c r="H117" i="4" s="1"/>
  <c r="G23" i="4"/>
  <c r="G53" i="4" s="1"/>
  <c r="G117" i="4" s="1"/>
  <c r="F23" i="4"/>
  <c r="F53" i="4" s="1"/>
  <c r="F117" i="4" s="1"/>
  <c r="E23" i="4"/>
  <c r="E53" i="4" s="1"/>
  <c r="E117" i="4" s="1"/>
  <c r="P22" i="4"/>
  <c r="P52" i="4" s="1"/>
  <c r="O22" i="4"/>
  <c r="O52" i="4" s="1"/>
  <c r="O116" i="4" s="1"/>
  <c r="N22" i="4"/>
  <c r="M22" i="4"/>
  <c r="M52" i="4" s="1"/>
  <c r="M116" i="4" s="1"/>
  <c r="L22" i="4"/>
  <c r="L52" i="4" s="1"/>
  <c r="K22" i="4"/>
  <c r="K52" i="4" s="1"/>
  <c r="K116" i="4" s="1"/>
  <c r="J22" i="4"/>
  <c r="J52" i="4" s="1"/>
  <c r="J116" i="4" s="1"/>
  <c r="I22" i="4"/>
  <c r="I52" i="4" s="1"/>
  <c r="I116" i="4" s="1"/>
  <c r="H22" i="4"/>
  <c r="H52" i="4" s="1"/>
  <c r="G22" i="4"/>
  <c r="G52" i="4" s="1"/>
  <c r="G116" i="4" s="1"/>
  <c r="F22" i="4"/>
  <c r="F52" i="4" s="1"/>
  <c r="F116" i="4" s="1"/>
  <c r="E22" i="4"/>
  <c r="E52" i="4" s="1"/>
  <c r="E116" i="4" s="1"/>
  <c r="P21" i="4"/>
  <c r="P51" i="4" s="1"/>
  <c r="P115" i="4" s="1"/>
  <c r="O21" i="4"/>
  <c r="O51" i="4" s="1"/>
  <c r="O115" i="4" s="1"/>
  <c r="N21" i="4"/>
  <c r="N51" i="4" s="1"/>
  <c r="N115" i="4" s="1"/>
  <c r="M21" i="4"/>
  <c r="M51" i="4" s="1"/>
  <c r="M115" i="4" s="1"/>
  <c r="L21" i="4"/>
  <c r="L51" i="4" s="1"/>
  <c r="L115" i="4" s="1"/>
  <c r="K21" i="4"/>
  <c r="K51" i="4" s="1"/>
  <c r="K115" i="4" s="1"/>
  <c r="J21" i="4"/>
  <c r="J51" i="4" s="1"/>
  <c r="J115" i="4" s="1"/>
  <c r="I21" i="4"/>
  <c r="I51" i="4" s="1"/>
  <c r="I115" i="4" s="1"/>
  <c r="H21" i="4"/>
  <c r="H51" i="4" s="1"/>
  <c r="H115" i="4" s="1"/>
  <c r="G21" i="4"/>
  <c r="G51" i="4" s="1"/>
  <c r="G115" i="4" s="1"/>
  <c r="F21" i="4"/>
  <c r="F51" i="4" s="1"/>
  <c r="F115" i="4" s="1"/>
  <c r="E21" i="4"/>
  <c r="E51" i="4" s="1"/>
  <c r="E115" i="4" s="1"/>
  <c r="P20" i="4"/>
  <c r="P50" i="4" s="1"/>
  <c r="P114" i="4" s="1"/>
  <c r="O20" i="4"/>
  <c r="O50" i="4" s="1"/>
  <c r="O114" i="4" s="1"/>
  <c r="N20" i="4"/>
  <c r="N50" i="4" s="1"/>
  <c r="M20" i="4"/>
  <c r="L20" i="4"/>
  <c r="L50" i="4" s="1"/>
  <c r="L114" i="4" s="1"/>
  <c r="K20" i="4"/>
  <c r="K50" i="4" s="1"/>
  <c r="K114" i="4" s="1"/>
  <c r="J20" i="4"/>
  <c r="J50" i="4" s="1"/>
  <c r="I20" i="4"/>
  <c r="I50" i="4" s="1"/>
  <c r="I114" i="4" s="1"/>
  <c r="H20" i="4"/>
  <c r="H50" i="4" s="1"/>
  <c r="H114" i="4" s="1"/>
  <c r="G20" i="4"/>
  <c r="G50" i="4" s="1"/>
  <c r="G114" i="4" s="1"/>
  <c r="F20" i="4"/>
  <c r="F50" i="4" s="1"/>
  <c r="E20" i="4"/>
  <c r="E50" i="4" s="1"/>
  <c r="E114" i="4" s="1"/>
  <c r="P19" i="4"/>
  <c r="P49" i="4" s="1"/>
  <c r="P113" i="4" s="1"/>
  <c r="O19" i="4"/>
  <c r="O49" i="4" s="1"/>
  <c r="O113" i="4" s="1"/>
  <c r="N19" i="4"/>
  <c r="N49" i="4" s="1"/>
  <c r="N113" i="4" s="1"/>
  <c r="M19" i="4"/>
  <c r="M49" i="4" s="1"/>
  <c r="L19" i="4"/>
  <c r="L49" i="4" s="1"/>
  <c r="L113" i="4" s="1"/>
  <c r="K19" i="4"/>
  <c r="K49" i="4" s="1"/>
  <c r="K113" i="4" s="1"/>
  <c r="J19" i="4"/>
  <c r="J49" i="4" s="1"/>
  <c r="J113" i="4" s="1"/>
  <c r="I19" i="4"/>
  <c r="I49" i="4" s="1"/>
  <c r="H19" i="4"/>
  <c r="H49" i="4" s="1"/>
  <c r="H113" i="4" s="1"/>
  <c r="G19" i="4"/>
  <c r="G49" i="4" s="1"/>
  <c r="G113" i="4" s="1"/>
  <c r="F19" i="4"/>
  <c r="F49" i="4" s="1"/>
  <c r="F113" i="4" s="1"/>
  <c r="E19" i="4"/>
  <c r="E49" i="4" s="1"/>
  <c r="E113" i="4" s="1"/>
  <c r="P18" i="4"/>
  <c r="P48" i="4" s="1"/>
  <c r="O18" i="4"/>
  <c r="O48" i="4" s="1"/>
  <c r="O112" i="4" s="1"/>
  <c r="N18" i="4"/>
  <c r="N48" i="4" s="1"/>
  <c r="N112" i="4" s="1"/>
  <c r="M18" i="4"/>
  <c r="M48" i="4" s="1"/>
  <c r="M112" i="4" s="1"/>
  <c r="L18" i="4"/>
  <c r="L48" i="4" s="1"/>
  <c r="K18" i="4"/>
  <c r="K48" i="4" s="1"/>
  <c r="K112" i="4" s="1"/>
  <c r="J18" i="4"/>
  <c r="J48" i="4" s="1"/>
  <c r="J112" i="4" s="1"/>
  <c r="I18" i="4"/>
  <c r="I48" i="4" s="1"/>
  <c r="I112" i="4" s="1"/>
  <c r="H18" i="4"/>
  <c r="H48" i="4" s="1"/>
  <c r="G18" i="4"/>
  <c r="G48" i="4" s="1"/>
  <c r="G112" i="4" s="1"/>
  <c r="F18" i="4"/>
  <c r="F48" i="4" s="1"/>
  <c r="F112" i="4" s="1"/>
  <c r="E18" i="4"/>
  <c r="E48" i="4" s="1"/>
  <c r="E112" i="4" s="1"/>
  <c r="P17" i="4"/>
  <c r="P47" i="4" s="1"/>
  <c r="P111" i="4" s="1"/>
  <c r="O17" i="4"/>
  <c r="O47" i="4" s="1"/>
  <c r="O111" i="4" s="1"/>
  <c r="N17" i="4"/>
  <c r="N47" i="4" s="1"/>
  <c r="N111" i="4" s="1"/>
  <c r="M17" i="4"/>
  <c r="M47" i="4" s="1"/>
  <c r="M111" i="4" s="1"/>
  <c r="L17" i="4"/>
  <c r="L47" i="4" s="1"/>
  <c r="L111" i="4" s="1"/>
  <c r="K17" i="4"/>
  <c r="K47" i="4" s="1"/>
  <c r="K111" i="4" s="1"/>
  <c r="J17" i="4"/>
  <c r="J47" i="4" s="1"/>
  <c r="J111" i="4" s="1"/>
  <c r="I17" i="4"/>
  <c r="I47" i="4" s="1"/>
  <c r="I111" i="4" s="1"/>
  <c r="H17" i="4"/>
  <c r="H47" i="4" s="1"/>
  <c r="H111" i="4" s="1"/>
  <c r="G17" i="4"/>
  <c r="G47" i="4" s="1"/>
  <c r="G111" i="4" s="1"/>
  <c r="F17" i="4"/>
  <c r="F47" i="4" s="1"/>
  <c r="F111" i="4" s="1"/>
  <c r="E17" i="4"/>
  <c r="E47" i="4" s="1"/>
  <c r="E111" i="4" s="1"/>
  <c r="P16" i="4"/>
  <c r="P46" i="4" s="1"/>
  <c r="P110" i="4" s="1"/>
  <c r="O16" i="4"/>
  <c r="O46" i="4" s="1"/>
  <c r="O110" i="4" s="1"/>
  <c r="N16" i="4"/>
  <c r="N46" i="4" s="1"/>
  <c r="M16" i="4"/>
  <c r="M46" i="4" s="1"/>
  <c r="M110" i="4" s="1"/>
  <c r="L16" i="4"/>
  <c r="L46" i="4" s="1"/>
  <c r="L110" i="4" s="1"/>
  <c r="K16" i="4"/>
  <c r="K46" i="4" s="1"/>
  <c r="K110" i="4" s="1"/>
  <c r="J16" i="4"/>
  <c r="J46" i="4" s="1"/>
  <c r="I16" i="4"/>
  <c r="H16" i="4"/>
  <c r="H46" i="4" s="1"/>
  <c r="H110" i="4" s="1"/>
  <c r="G16" i="4"/>
  <c r="G46" i="4" s="1"/>
  <c r="G110" i="4" s="1"/>
  <c r="F16" i="4"/>
  <c r="F46" i="4" s="1"/>
  <c r="E16" i="4"/>
  <c r="E46" i="4" s="1"/>
  <c r="P15" i="4"/>
  <c r="P45" i="4" s="1"/>
  <c r="P109" i="4" s="1"/>
  <c r="O15" i="4"/>
  <c r="O45" i="4" s="1"/>
  <c r="O109" i="4" s="1"/>
  <c r="N15" i="4"/>
  <c r="N45" i="4" s="1"/>
  <c r="N109" i="4" s="1"/>
  <c r="M15" i="4"/>
  <c r="M45" i="4" s="1"/>
  <c r="L15" i="4"/>
  <c r="L45" i="4" s="1"/>
  <c r="L109" i="4" s="1"/>
  <c r="K15" i="4"/>
  <c r="K45" i="4" s="1"/>
  <c r="K109" i="4" s="1"/>
  <c r="J15" i="4"/>
  <c r="J45" i="4" s="1"/>
  <c r="J109" i="4" s="1"/>
  <c r="I15" i="4"/>
  <c r="I45" i="4" s="1"/>
  <c r="H15" i="4"/>
  <c r="H45" i="4" s="1"/>
  <c r="H109" i="4" s="1"/>
  <c r="G15" i="4"/>
  <c r="G45" i="4" s="1"/>
  <c r="G109" i="4" s="1"/>
  <c r="F15" i="4"/>
  <c r="F45" i="4" s="1"/>
  <c r="F109" i="4" s="1"/>
  <c r="E15" i="4"/>
  <c r="E45" i="4" s="1"/>
  <c r="E109" i="4" s="1"/>
  <c r="P14" i="4"/>
  <c r="P44" i="4" s="1"/>
  <c r="O14" i="4"/>
  <c r="O44" i="4" s="1"/>
  <c r="O108" i="4" s="1"/>
  <c r="N14" i="4"/>
  <c r="N44" i="4" s="1"/>
  <c r="N108" i="4" s="1"/>
  <c r="M14" i="4"/>
  <c r="M44" i="4" s="1"/>
  <c r="M108" i="4" s="1"/>
  <c r="L14" i="4"/>
  <c r="L44" i="4" s="1"/>
  <c r="K14" i="4"/>
  <c r="K44" i="4" s="1"/>
  <c r="K108" i="4" s="1"/>
  <c r="J14" i="4"/>
  <c r="J44" i="4" s="1"/>
  <c r="J108" i="4" s="1"/>
  <c r="I14" i="4"/>
  <c r="I44" i="4" s="1"/>
  <c r="I108" i="4" s="1"/>
  <c r="H14" i="4"/>
  <c r="H44" i="4" s="1"/>
  <c r="G14" i="4"/>
  <c r="G44" i="4" s="1"/>
  <c r="G108" i="4" s="1"/>
  <c r="F14" i="4"/>
  <c r="F44" i="4" s="1"/>
  <c r="F108" i="4" s="1"/>
  <c r="E14" i="4"/>
  <c r="E44" i="4" s="1"/>
  <c r="E108" i="4" s="1"/>
  <c r="P13" i="4"/>
  <c r="P43" i="4" s="1"/>
  <c r="P107" i="4" s="1"/>
  <c r="O13" i="4"/>
  <c r="O43" i="4" s="1"/>
  <c r="O107" i="4" s="1"/>
  <c r="N13" i="4"/>
  <c r="N43" i="4" s="1"/>
  <c r="N107" i="4" s="1"/>
  <c r="M13" i="4"/>
  <c r="M43" i="4" s="1"/>
  <c r="M107" i="4" s="1"/>
  <c r="L13" i="4"/>
  <c r="L43" i="4" s="1"/>
  <c r="L107" i="4" s="1"/>
  <c r="K13" i="4"/>
  <c r="K43" i="4" s="1"/>
  <c r="K107" i="4" s="1"/>
  <c r="J13" i="4"/>
  <c r="J43" i="4" s="1"/>
  <c r="J107" i="4" s="1"/>
  <c r="I13" i="4"/>
  <c r="I43" i="4" s="1"/>
  <c r="I107" i="4" s="1"/>
  <c r="H13" i="4"/>
  <c r="H43" i="4" s="1"/>
  <c r="H107" i="4" s="1"/>
  <c r="G13" i="4"/>
  <c r="G43" i="4" s="1"/>
  <c r="G107" i="4" s="1"/>
  <c r="F13" i="4"/>
  <c r="F43" i="4" s="1"/>
  <c r="F107" i="4" s="1"/>
  <c r="E13" i="4"/>
  <c r="E43" i="4" s="1"/>
  <c r="E107" i="4" s="1"/>
  <c r="P12" i="4"/>
  <c r="P42" i="4" s="1"/>
  <c r="P106" i="4" s="1"/>
  <c r="O12" i="4"/>
  <c r="O42" i="4" s="1"/>
  <c r="O106" i="4" s="1"/>
  <c r="N12" i="4"/>
  <c r="N42" i="4" s="1"/>
  <c r="N106" i="4" s="1"/>
  <c r="M12" i="4"/>
  <c r="M42" i="4" s="1"/>
  <c r="M106" i="4" s="1"/>
  <c r="L12" i="4"/>
  <c r="L42" i="4" s="1"/>
  <c r="K12" i="4"/>
  <c r="K42" i="4" s="1"/>
  <c r="K106" i="4" s="1"/>
  <c r="J12" i="4"/>
  <c r="J42" i="4" s="1"/>
  <c r="J106" i="4" s="1"/>
  <c r="I12" i="4"/>
  <c r="I42" i="4" s="1"/>
  <c r="I106" i="4" s="1"/>
  <c r="H12" i="4"/>
  <c r="H42" i="4" s="1"/>
  <c r="H106" i="4" s="1"/>
  <c r="G12" i="4"/>
  <c r="G42" i="4" s="1"/>
  <c r="G106" i="4" s="1"/>
  <c r="F12" i="4"/>
  <c r="F42" i="4" s="1"/>
  <c r="F106" i="4" s="1"/>
  <c r="E12" i="4"/>
  <c r="P11" i="4"/>
  <c r="P41" i="4" s="1"/>
  <c r="P105" i="4" s="1"/>
  <c r="O11" i="4"/>
  <c r="O41" i="4" s="1"/>
  <c r="O105" i="4" s="1"/>
  <c r="N11" i="4"/>
  <c r="N41" i="4" s="1"/>
  <c r="N105" i="4" s="1"/>
  <c r="M11" i="4"/>
  <c r="M41" i="4" s="1"/>
  <c r="M105" i="4" s="1"/>
  <c r="L11" i="4"/>
  <c r="L41" i="4" s="1"/>
  <c r="L105" i="4" s="1"/>
  <c r="K11" i="4"/>
  <c r="K41" i="4" s="1"/>
  <c r="K105" i="4" s="1"/>
  <c r="J11" i="4"/>
  <c r="J41" i="4" s="1"/>
  <c r="J105" i="4" s="1"/>
  <c r="I11" i="4"/>
  <c r="I41" i="4" s="1"/>
  <c r="I105" i="4" s="1"/>
  <c r="H11" i="4"/>
  <c r="H41" i="4" s="1"/>
  <c r="H105" i="4" s="1"/>
  <c r="G11" i="4"/>
  <c r="G41" i="4" s="1"/>
  <c r="G105" i="4" s="1"/>
  <c r="F11" i="4"/>
  <c r="F41" i="4" s="1"/>
  <c r="F105" i="4" s="1"/>
  <c r="E11" i="4"/>
  <c r="E41" i="4" s="1"/>
  <c r="E105" i="4" s="1"/>
  <c r="P10" i="4"/>
  <c r="P40" i="4" s="1"/>
  <c r="P104" i="4" s="1"/>
  <c r="O10" i="4"/>
  <c r="O40" i="4" s="1"/>
  <c r="O104" i="4" s="1"/>
  <c r="N10" i="4"/>
  <c r="N40" i="4" s="1"/>
  <c r="N104" i="4" s="1"/>
  <c r="M10" i="4"/>
  <c r="M40" i="4" s="1"/>
  <c r="M104" i="4" s="1"/>
  <c r="L10" i="4"/>
  <c r="L40" i="4" s="1"/>
  <c r="L104" i="4" s="1"/>
  <c r="K10" i="4"/>
  <c r="K40" i="4" s="1"/>
  <c r="K104" i="4" s="1"/>
  <c r="J10" i="4"/>
  <c r="I10" i="4"/>
  <c r="I40" i="4" s="1"/>
  <c r="I104" i="4" s="1"/>
  <c r="H10" i="4"/>
  <c r="H40" i="4" s="1"/>
  <c r="H104" i="4" s="1"/>
  <c r="G10" i="4"/>
  <c r="G40" i="4" s="1"/>
  <c r="G104" i="4" s="1"/>
  <c r="F10" i="4"/>
  <c r="F40" i="4" s="1"/>
  <c r="F104" i="4" s="1"/>
  <c r="E10" i="4"/>
  <c r="E40" i="4" s="1"/>
  <c r="E104" i="4" s="1"/>
  <c r="P9" i="4"/>
  <c r="P39" i="4" s="1"/>
  <c r="P103" i="4" s="1"/>
  <c r="O9" i="4"/>
  <c r="O39" i="4" s="1"/>
  <c r="O103" i="4" s="1"/>
  <c r="N9" i="4"/>
  <c r="N39" i="4" s="1"/>
  <c r="N103" i="4" s="1"/>
  <c r="M9" i="4"/>
  <c r="M39" i="4" s="1"/>
  <c r="M103" i="4" s="1"/>
  <c r="L9" i="4"/>
  <c r="L39" i="4" s="1"/>
  <c r="L103" i="4" s="1"/>
  <c r="K9" i="4"/>
  <c r="K39" i="4" s="1"/>
  <c r="K103" i="4" s="1"/>
  <c r="J9" i="4"/>
  <c r="J39" i="4" s="1"/>
  <c r="J103" i="4" s="1"/>
  <c r="I9" i="4"/>
  <c r="I39" i="4" s="1"/>
  <c r="I103" i="4" s="1"/>
  <c r="H9" i="4"/>
  <c r="H39" i="4" s="1"/>
  <c r="H103" i="4" s="1"/>
  <c r="G9" i="4"/>
  <c r="G39" i="4" s="1"/>
  <c r="G103" i="4" s="1"/>
  <c r="F9" i="4"/>
  <c r="F39" i="4" s="1"/>
  <c r="F103" i="4" s="1"/>
  <c r="E9" i="4"/>
  <c r="E39" i="4" s="1"/>
  <c r="E103" i="4" s="1"/>
  <c r="P8" i="4"/>
  <c r="P38" i="4" s="1"/>
  <c r="P102" i="4" s="1"/>
  <c r="O8" i="4"/>
  <c r="O38" i="4" s="1"/>
  <c r="O102" i="4" s="1"/>
  <c r="N8" i="4"/>
  <c r="N38" i="4" s="1"/>
  <c r="N102" i="4" s="1"/>
  <c r="M8" i="4"/>
  <c r="M38" i="4" s="1"/>
  <c r="M102" i="4" s="1"/>
  <c r="L8" i="4"/>
  <c r="L38" i="4" s="1"/>
  <c r="L102" i="4" s="1"/>
  <c r="K8" i="4"/>
  <c r="K38" i="4" s="1"/>
  <c r="K102" i="4" s="1"/>
  <c r="J8" i="4"/>
  <c r="J38" i="4" s="1"/>
  <c r="J102" i="4" s="1"/>
  <c r="I8" i="4"/>
  <c r="I38" i="4" s="1"/>
  <c r="I102" i="4" s="1"/>
  <c r="H8" i="4"/>
  <c r="H38" i="4" s="1"/>
  <c r="H102" i="4" s="1"/>
  <c r="G8" i="4"/>
  <c r="G38" i="4" s="1"/>
  <c r="G102" i="4" s="1"/>
  <c r="F8" i="4"/>
  <c r="F38" i="4" s="1"/>
  <c r="F102" i="4" s="1"/>
  <c r="E8" i="4"/>
  <c r="E38" i="4" s="1"/>
  <c r="P7" i="4"/>
  <c r="P37" i="4" s="1"/>
  <c r="P101" i="4" s="1"/>
  <c r="O7" i="4"/>
  <c r="O37" i="4" s="1"/>
  <c r="O101" i="4" s="1"/>
  <c r="N7" i="4"/>
  <c r="N37" i="4" s="1"/>
  <c r="N101" i="4" s="1"/>
  <c r="M7" i="4"/>
  <c r="M37" i="4" s="1"/>
  <c r="M101" i="4" s="1"/>
  <c r="L7" i="4"/>
  <c r="L37" i="4" s="1"/>
  <c r="L101" i="4" s="1"/>
  <c r="K7" i="4"/>
  <c r="K37" i="4" s="1"/>
  <c r="K101" i="4" s="1"/>
  <c r="J7" i="4"/>
  <c r="J37" i="4" s="1"/>
  <c r="J101" i="4" s="1"/>
  <c r="I7" i="4"/>
  <c r="I37" i="4" s="1"/>
  <c r="I101" i="4" s="1"/>
  <c r="H7" i="4"/>
  <c r="H37" i="4" s="1"/>
  <c r="H101" i="4" s="1"/>
  <c r="G7" i="4"/>
  <c r="G37" i="4" s="1"/>
  <c r="G101" i="4" s="1"/>
  <c r="F7" i="4"/>
  <c r="F37" i="4" s="1"/>
  <c r="F101" i="4" s="1"/>
  <c r="E7" i="4"/>
  <c r="E37" i="4" s="1"/>
  <c r="R9" i="5" l="1"/>
  <c r="I38" i="5"/>
  <c r="M38" i="5"/>
  <c r="O28" i="5"/>
  <c r="H28" i="5"/>
  <c r="L28" i="5"/>
  <c r="P28" i="5"/>
  <c r="F36" i="5"/>
  <c r="G37" i="5"/>
  <c r="K37" i="5"/>
  <c r="O37" i="5"/>
  <c r="K14" i="5"/>
  <c r="I37" i="5"/>
  <c r="M37" i="5"/>
  <c r="R37" i="5" s="1"/>
  <c r="I36" i="5"/>
  <c r="I42" i="5" s="1"/>
  <c r="M36" i="5"/>
  <c r="M42" i="5" s="1"/>
  <c r="G35" i="5"/>
  <c r="O35" i="5"/>
  <c r="L36" i="5"/>
  <c r="M28" i="5"/>
  <c r="L35" i="5"/>
  <c r="P35" i="5"/>
  <c r="R22" i="5"/>
  <c r="R23" i="5"/>
  <c r="R41" i="5"/>
  <c r="G14" i="5"/>
  <c r="K35" i="5"/>
  <c r="H36" i="5"/>
  <c r="P36" i="5"/>
  <c r="I28" i="5"/>
  <c r="O14" i="5"/>
  <c r="K28" i="5"/>
  <c r="R21" i="5"/>
  <c r="J35" i="5"/>
  <c r="N35" i="5"/>
  <c r="N42" i="5" s="1"/>
  <c r="R40" i="5"/>
  <c r="R8" i="5"/>
  <c r="R10" i="5"/>
  <c r="I14" i="5"/>
  <c r="R39" i="5"/>
  <c r="M14" i="5"/>
  <c r="F28" i="5"/>
  <c r="J28" i="5"/>
  <c r="N28" i="5"/>
  <c r="G42" i="5"/>
  <c r="H14" i="5"/>
  <c r="H42" i="5"/>
  <c r="L14" i="5"/>
  <c r="L42" i="5"/>
  <c r="P14" i="5"/>
  <c r="P42" i="5"/>
  <c r="R38" i="5"/>
  <c r="R12" i="5"/>
  <c r="K42" i="5"/>
  <c r="R5" i="5"/>
  <c r="R6" i="5"/>
  <c r="R7" i="5"/>
  <c r="F14" i="5"/>
  <c r="J14" i="5"/>
  <c r="N14" i="5"/>
  <c r="Q28" i="5"/>
  <c r="L62" i="4"/>
  <c r="P62" i="4"/>
  <c r="Q50" i="4"/>
  <c r="Q54" i="4"/>
  <c r="M62" i="4"/>
  <c r="Q51" i="4"/>
  <c r="Q58" i="4"/>
  <c r="Q59" i="4"/>
  <c r="Q123" i="4"/>
  <c r="J62" i="4"/>
  <c r="N62" i="4"/>
  <c r="Q46" i="4"/>
  <c r="I62" i="4"/>
  <c r="Q43" i="4"/>
  <c r="Q47" i="4"/>
  <c r="K62" i="4"/>
  <c r="Q38" i="4"/>
  <c r="Q44" i="4"/>
  <c r="Q61" i="4"/>
  <c r="Q45" i="4"/>
  <c r="Q42" i="4"/>
  <c r="Q55" i="4"/>
  <c r="Q39" i="4"/>
  <c r="Q60" i="4"/>
  <c r="G126" i="4"/>
  <c r="G62" i="4"/>
  <c r="Q57" i="4"/>
  <c r="Q56" i="4"/>
  <c r="Q53" i="4"/>
  <c r="Q52" i="4"/>
  <c r="Q49" i="4"/>
  <c r="Q48" i="4"/>
  <c r="Q41" i="4"/>
  <c r="Q40" i="4"/>
  <c r="H62" i="4"/>
  <c r="O62" i="4"/>
  <c r="F62" i="4"/>
  <c r="E62" i="4"/>
  <c r="Q37" i="4"/>
  <c r="Q93" i="4"/>
  <c r="L126" i="4"/>
  <c r="F126" i="4"/>
  <c r="J126" i="4"/>
  <c r="M126" i="4"/>
  <c r="Q9" i="4"/>
  <c r="Q107" i="4"/>
  <c r="Q17" i="4"/>
  <c r="Q21" i="4"/>
  <c r="Q25" i="4"/>
  <c r="N32" i="4"/>
  <c r="P126" i="4"/>
  <c r="Q104" i="4"/>
  <c r="Q10" i="4"/>
  <c r="Q108" i="4"/>
  <c r="Q14" i="4"/>
  <c r="Q112" i="4"/>
  <c r="Q18" i="4"/>
  <c r="Q116" i="4"/>
  <c r="Q22" i="4"/>
  <c r="Q120" i="4"/>
  <c r="Q26" i="4"/>
  <c r="Q124" i="4"/>
  <c r="Q30" i="4"/>
  <c r="G32" i="4"/>
  <c r="K32" i="4"/>
  <c r="O32" i="4"/>
  <c r="Q115" i="4"/>
  <c r="J32" i="4"/>
  <c r="Q7" i="4"/>
  <c r="Q105" i="4"/>
  <c r="Q11" i="4"/>
  <c r="Q109" i="4"/>
  <c r="Q15" i="4"/>
  <c r="Q113" i="4"/>
  <c r="Q19" i="4"/>
  <c r="Q23" i="4"/>
  <c r="Q27" i="4"/>
  <c r="Q125" i="4"/>
  <c r="Q31" i="4"/>
  <c r="H32" i="4"/>
  <c r="L32" i="4"/>
  <c r="P32" i="4"/>
  <c r="Q119" i="4"/>
  <c r="Q13" i="4"/>
  <c r="Q29" i="4"/>
  <c r="F32" i="4"/>
  <c r="Q102" i="4"/>
  <c r="Q8" i="4"/>
  <c r="Q106" i="4"/>
  <c r="Q12" i="4"/>
  <c r="Q110" i="4"/>
  <c r="Q16" i="4"/>
  <c r="Q114" i="4"/>
  <c r="Q20" i="4"/>
  <c r="Q118" i="4"/>
  <c r="Q24" i="4"/>
  <c r="N126" i="4"/>
  <c r="Q122" i="4"/>
  <c r="Q28" i="4"/>
  <c r="E32" i="4"/>
  <c r="I32" i="4"/>
  <c r="M32" i="4"/>
  <c r="R35" i="5" l="1"/>
  <c r="R36" i="5"/>
  <c r="O42" i="5"/>
  <c r="R14" i="5"/>
  <c r="J42" i="5"/>
  <c r="R28" i="5"/>
  <c r="F42" i="5"/>
  <c r="R42" i="5"/>
  <c r="Q62" i="4"/>
  <c r="O126" i="4"/>
  <c r="Q111" i="4"/>
  <c r="K126" i="4"/>
  <c r="H126" i="4"/>
  <c r="Q101" i="4"/>
  <c r="Q103" i="4"/>
  <c r="I126" i="4"/>
  <c r="Q117" i="4"/>
  <c r="Q32" i="4"/>
  <c r="Q121" i="4"/>
  <c r="E126" i="4"/>
  <c r="Q126" i="4" l="1"/>
  <c r="P124" i="3" l="1"/>
  <c r="Q123" i="3"/>
  <c r="Q122" i="3"/>
  <c r="Q121" i="3"/>
  <c r="Q120" i="3"/>
  <c r="O119" i="3"/>
  <c r="N119" i="3"/>
  <c r="J119" i="3"/>
  <c r="I119" i="3"/>
  <c r="H119" i="3"/>
  <c r="Q118" i="3"/>
  <c r="Q117" i="3"/>
  <c r="Q116" i="3"/>
  <c r="O115" i="3"/>
  <c r="L115" i="3"/>
  <c r="K115" i="3"/>
  <c r="J115" i="3"/>
  <c r="I115" i="3"/>
  <c r="Q114" i="3"/>
  <c r="Q113" i="3"/>
  <c r="Q112" i="3"/>
  <c r="Q111" i="3"/>
  <c r="Q110" i="3"/>
  <c r="O109" i="3"/>
  <c r="Q109" i="3" s="1"/>
  <c r="Q108" i="3"/>
  <c r="G107" i="3"/>
  <c r="Q107" i="3" s="1"/>
  <c r="Q106" i="3"/>
  <c r="Q105" i="3"/>
  <c r="Q104" i="3"/>
  <c r="Q103" i="3"/>
  <c r="Q102" i="3"/>
  <c r="K101" i="3"/>
  <c r="Q101" i="3" s="1"/>
  <c r="Q100" i="3"/>
  <c r="O99" i="3"/>
  <c r="N99" i="3"/>
  <c r="M99" i="3"/>
  <c r="M124" i="3" s="1"/>
  <c r="L99" i="3"/>
  <c r="K99" i="3"/>
  <c r="J99" i="3"/>
  <c r="I99" i="3"/>
  <c r="H99" i="3"/>
  <c r="G99" i="3"/>
  <c r="F99" i="3"/>
  <c r="F124" i="3" s="1"/>
  <c r="E99" i="3"/>
  <c r="P93" i="3"/>
  <c r="O93" i="3"/>
  <c r="N93" i="3"/>
  <c r="M93" i="3"/>
  <c r="L93" i="3"/>
  <c r="K93" i="3"/>
  <c r="J93" i="3"/>
  <c r="I93" i="3"/>
  <c r="H93" i="3"/>
  <c r="G93" i="3"/>
  <c r="F93" i="3"/>
  <c r="E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P31" i="3"/>
  <c r="O31" i="3"/>
  <c r="N31" i="3"/>
  <c r="M31" i="3"/>
  <c r="L31" i="3"/>
  <c r="K31" i="3"/>
  <c r="J31" i="3"/>
  <c r="I31" i="3"/>
  <c r="H31" i="3"/>
  <c r="G31" i="3"/>
  <c r="F31" i="3"/>
  <c r="E31" i="3"/>
  <c r="P30" i="3"/>
  <c r="O30" i="3"/>
  <c r="N30" i="3"/>
  <c r="M30" i="3"/>
  <c r="L30" i="3"/>
  <c r="K30" i="3"/>
  <c r="J30" i="3"/>
  <c r="I30" i="3"/>
  <c r="H30" i="3"/>
  <c r="G30" i="3"/>
  <c r="F30" i="3"/>
  <c r="E30" i="3"/>
  <c r="P29" i="3"/>
  <c r="O29" i="3"/>
  <c r="N29" i="3"/>
  <c r="M29" i="3"/>
  <c r="L29" i="3"/>
  <c r="K29" i="3"/>
  <c r="J29" i="3"/>
  <c r="I29" i="3"/>
  <c r="H29" i="3"/>
  <c r="G29" i="3"/>
  <c r="F29" i="3"/>
  <c r="E29" i="3"/>
  <c r="P28" i="3"/>
  <c r="O28" i="3"/>
  <c r="N28" i="3"/>
  <c r="M28" i="3"/>
  <c r="L28" i="3"/>
  <c r="K28" i="3"/>
  <c r="J28" i="3"/>
  <c r="I28" i="3"/>
  <c r="H28" i="3"/>
  <c r="G28" i="3"/>
  <c r="F28" i="3"/>
  <c r="E28" i="3"/>
  <c r="P27" i="3"/>
  <c r="O27" i="3"/>
  <c r="O57" i="3" s="1"/>
  <c r="O150" i="3" s="1"/>
  <c r="N27" i="3"/>
  <c r="N57" i="3" s="1"/>
  <c r="N150" i="3" s="1"/>
  <c r="M27" i="3"/>
  <c r="L27" i="3"/>
  <c r="K27" i="3"/>
  <c r="J27" i="3"/>
  <c r="J57" i="3" s="1"/>
  <c r="J150" i="3" s="1"/>
  <c r="I27" i="3"/>
  <c r="H27" i="3"/>
  <c r="H57" i="3" s="1"/>
  <c r="H150" i="3" s="1"/>
  <c r="G27" i="3"/>
  <c r="F27" i="3"/>
  <c r="E27" i="3"/>
  <c r="P26" i="3"/>
  <c r="O26" i="3"/>
  <c r="N26" i="3"/>
  <c r="M26" i="3"/>
  <c r="L26" i="3"/>
  <c r="K26" i="3"/>
  <c r="J26" i="3"/>
  <c r="I26" i="3"/>
  <c r="H26" i="3"/>
  <c r="G26" i="3"/>
  <c r="F26" i="3"/>
  <c r="E26" i="3"/>
  <c r="P25" i="3"/>
  <c r="O25" i="3"/>
  <c r="N25" i="3"/>
  <c r="M25" i="3"/>
  <c r="L25" i="3"/>
  <c r="K25" i="3"/>
  <c r="J25" i="3"/>
  <c r="I25" i="3"/>
  <c r="H25" i="3"/>
  <c r="G25" i="3"/>
  <c r="F25" i="3"/>
  <c r="E25" i="3"/>
  <c r="P24" i="3"/>
  <c r="O24" i="3"/>
  <c r="N24" i="3"/>
  <c r="M24" i="3"/>
  <c r="L24" i="3"/>
  <c r="K24" i="3"/>
  <c r="J24" i="3"/>
  <c r="I24" i="3"/>
  <c r="H24" i="3"/>
  <c r="G24" i="3"/>
  <c r="F24" i="3"/>
  <c r="E24" i="3"/>
  <c r="P23" i="3"/>
  <c r="O23" i="3"/>
  <c r="O53" i="3" s="1"/>
  <c r="O146" i="3" s="1"/>
  <c r="N23" i="3"/>
  <c r="M23" i="3"/>
  <c r="L23" i="3"/>
  <c r="L53" i="3" s="1"/>
  <c r="L146" i="3" s="1"/>
  <c r="K23" i="3"/>
  <c r="K53" i="3" s="1"/>
  <c r="K146" i="3" s="1"/>
  <c r="J23" i="3"/>
  <c r="I23" i="3"/>
  <c r="I53" i="3" s="1"/>
  <c r="I146" i="3" s="1"/>
  <c r="H23" i="3"/>
  <c r="G23" i="3"/>
  <c r="F23" i="3"/>
  <c r="E23" i="3"/>
  <c r="P22" i="3"/>
  <c r="O22" i="3"/>
  <c r="N22" i="3"/>
  <c r="M22" i="3"/>
  <c r="L22" i="3"/>
  <c r="K22" i="3"/>
  <c r="J22" i="3"/>
  <c r="I22" i="3"/>
  <c r="H22" i="3"/>
  <c r="G22" i="3"/>
  <c r="F22" i="3"/>
  <c r="E22" i="3"/>
  <c r="P21" i="3"/>
  <c r="O21" i="3"/>
  <c r="N21" i="3"/>
  <c r="M21" i="3"/>
  <c r="L21" i="3"/>
  <c r="K21" i="3"/>
  <c r="J21" i="3"/>
  <c r="I21" i="3"/>
  <c r="H21" i="3"/>
  <c r="G21" i="3"/>
  <c r="F21" i="3"/>
  <c r="E21" i="3"/>
  <c r="P20" i="3"/>
  <c r="O20" i="3"/>
  <c r="N20" i="3"/>
  <c r="M20" i="3"/>
  <c r="L20" i="3"/>
  <c r="K20" i="3"/>
  <c r="J20" i="3"/>
  <c r="I20" i="3"/>
  <c r="H20" i="3"/>
  <c r="G20" i="3"/>
  <c r="F20" i="3"/>
  <c r="E20" i="3"/>
  <c r="P19" i="3"/>
  <c r="O19" i="3"/>
  <c r="N19" i="3"/>
  <c r="M19" i="3"/>
  <c r="L19" i="3"/>
  <c r="K19" i="3"/>
  <c r="J19" i="3"/>
  <c r="I19" i="3"/>
  <c r="H19" i="3"/>
  <c r="G19" i="3"/>
  <c r="F19" i="3"/>
  <c r="E19" i="3"/>
  <c r="P18" i="3"/>
  <c r="O18" i="3"/>
  <c r="N18" i="3"/>
  <c r="M18" i="3"/>
  <c r="L18" i="3"/>
  <c r="K18" i="3"/>
  <c r="J18" i="3"/>
  <c r="I18" i="3"/>
  <c r="H18" i="3"/>
  <c r="G18" i="3"/>
  <c r="F18" i="3"/>
  <c r="E18" i="3"/>
  <c r="P17" i="3"/>
  <c r="O17" i="3"/>
  <c r="O47" i="3" s="1"/>
  <c r="O140" i="3" s="1"/>
  <c r="N17" i="3"/>
  <c r="M17" i="3"/>
  <c r="L17" i="3"/>
  <c r="K17" i="3"/>
  <c r="J17" i="3"/>
  <c r="I17" i="3"/>
  <c r="H17" i="3"/>
  <c r="G17" i="3"/>
  <c r="F17" i="3"/>
  <c r="E17" i="3"/>
  <c r="P16" i="3"/>
  <c r="O16" i="3"/>
  <c r="N16" i="3"/>
  <c r="M16" i="3"/>
  <c r="L16" i="3"/>
  <c r="K16" i="3"/>
  <c r="J16" i="3"/>
  <c r="I16" i="3"/>
  <c r="H16" i="3"/>
  <c r="G16" i="3"/>
  <c r="F16" i="3"/>
  <c r="E16" i="3"/>
  <c r="P15" i="3"/>
  <c r="O15" i="3"/>
  <c r="N15" i="3"/>
  <c r="M15" i="3"/>
  <c r="L15" i="3"/>
  <c r="K15" i="3"/>
  <c r="J15" i="3"/>
  <c r="I15" i="3"/>
  <c r="H15" i="3"/>
  <c r="G15" i="3"/>
  <c r="G45" i="3" s="1"/>
  <c r="G138" i="3" s="1"/>
  <c r="F15" i="3"/>
  <c r="E15" i="3"/>
  <c r="P14" i="3"/>
  <c r="O14" i="3"/>
  <c r="N14" i="3"/>
  <c r="M14" i="3"/>
  <c r="L14" i="3"/>
  <c r="K14" i="3"/>
  <c r="J14" i="3"/>
  <c r="I14" i="3"/>
  <c r="H14" i="3"/>
  <c r="G14" i="3"/>
  <c r="F14" i="3"/>
  <c r="E14" i="3"/>
  <c r="P13" i="3"/>
  <c r="O13" i="3"/>
  <c r="N13" i="3"/>
  <c r="M13" i="3"/>
  <c r="L13" i="3"/>
  <c r="K13" i="3"/>
  <c r="J13" i="3"/>
  <c r="I13" i="3"/>
  <c r="H13" i="3"/>
  <c r="G13" i="3"/>
  <c r="F13" i="3"/>
  <c r="E13" i="3"/>
  <c r="E43" i="3" s="1"/>
  <c r="E136" i="3" s="1"/>
  <c r="P12" i="3"/>
  <c r="O12" i="3"/>
  <c r="N12" i="3"/>
  <c r="M12" i="3"/>
  <c r="L12" i="3"/>
  <c r="K12" i="3"/>
  <c r="J12" i="3"/>
  <c r="I12" i="3"/>
  <c r="H12" i="3"/>
  <c r="G12" i="3"/>
  <c r="F12" i="3"/>
  <c r="E12" i="3"/>
  <c r="P11" i="3"/>
  <c r="O11" i="3"/>
  <c r="N11" i="3"/>
  <c r="M11" i="3"/>
  <c r="L11" i="3"/>
  <c r="K11" i="3"/>
  <c r="J11" i="3"/>
  <c r="I11" i="3"/>
  <c r="H11" i="3"/>
  <c r="G11" i="3"/>
  <c r="F11" i="3"/>
  <c r="E11" i="3"/>
  <c r="P10" i="3"/>
  <c r="O10" i="3"/>
  <c r="N10" i="3"/>
  <c r="M10" i="3"/>
  <c r="L10" i="3"/>
  <c r="K10" i="3"/>
  <c r="J10" i="3"/>
  <c r="I10" i="3"/>
  <c r="H10" i="3"/>
  <c r="G10" i="3"/>
  <c r="F10" i="3"/>
  <c r="E10" i="3"/>
  <c r="P9" i="3"/>
  <c r="O9" i="3"/>
  <c r="N9" i="3"/>
  <c r="M9" i="3"/>
  <c r="L9" i="3"/>
  <c r="K9" i="3"/>
  <c r="K39" i="3" s="1"/>
  <c r="K132" i="3" s="1"/>
  <c r="J9" i="3"/>
  <c r="I9" i="3"/>
  <c r="H9" i="3"/>
  <c r="G9" i="3"/>
  <c r="F9" i="3"/>
  <c r="E9" i="3"/>
  <c r="P8" i="3"/>
  <c r="O8" i="3"/>
  <c r="N8" i="3"/>
  <c r="M8" i="3"/>
  <c r="L8" i="3"/>
  <c r="K8" i="3"/>
  <c r="J8" i="3"/>
  <c r="I8" i="3"/>
  <c r="H8" i="3"/>
  <c r="G8" i="3"/>
  <c r="F8" i="3"/>
  <c r="E8" i="3"/>
  <c r="P7" i="3"/>
  <c r="O7" i="3"/>
  <c r="O37" i="3" s="1"/>
  <c r="O130" i="3" s="1"/>
  <c r="N7" i="3"/>
  <c r="N37" i="3" s="1"/>
  <c r="N130" i="3" s="1"/>
  <c r="M7" i="3"/>
  <c r="M37" i="3" s="1"/>
  <c r="M130" i="3" s="1"/>
  <c r="L7" i="3"/>
  <c r="L37" i="3" s="1"/>
  <c r="L130" i="3" s="1"/>
  <c r="K7" i="3"/>
  <c r="J7" i="3"/>
  <c r="J37" i="3" s="1"/>
  <c r="J130" i="3" s="1"/>
  <c r="I7" i="3"/>
  <c r="I37" i="3" s="1"/>
  <c r="I130" i="3" s="1"/>
  <c r="H7" i="3"/>
  <c r="H37" i="3" s="1"/>
  <c r="H130" i="3" s="1"/>
  <c r="G7" i="3"/>
  <c r="F7" i="3"/>
  <c r="E7" i="3"/>
  <c r="E37" i="3" s="1"/>
  <c r="E130" i="3" s="1"/>
  <c r="O35" i="1"/>
  <c r="Q16" i="1"/>
  <c r="Q34" i="1"/>
  <c r="Q52" i="1" s="1"/>
  <c r="P34" i="1"/>
  <c r="N34" i="1"/>
  <c r="M34" i="1"/>
  <c r="L34" i="1"/>
  <c r="K34" i="1"/>
  <c r="J34" i="1"/>
  <c r="I34" i="1"/>
  <c r="H34" i="1"/>
  <c r="G34" i="1"/>
  <c r="F34" i="1"/>
  <c r="Q33" i="1"/>
  <c r="Q51" i="1" s="1"/>
  <c r="P33" i="1"/>
  <c r="N33" i="1"/>
  <c r="M33" i="1"/>
  <c r="L33" i="1"/>
  <c r="K33" i="1"/>
  <c r="J33" i="1"/>
  <c r="I33" i="1"/>
  <c r="H33" i="1"/>
  <c r="G33" i="1"/>
  <c r="F33" i="1"/>
  <c r="Q32" i="1"/>
  <c r="Q50" i="1" s="1"/>
  <c r="P32" i="1"/>
  <c r="N32" i="1"/>
  <c r="M32" i="1"/>
  <c r="L32" i="1"/>
  <c r="K32" i="1"/>
  <c r="J32" i="1"/>
  <c r="I32" i="1"/>
  <c r="H32" i="1"/>
  <c r="G32" i="1"/>
  <c r="F32" i="1"/>
  <c r="Q31" i="1"/>
  <c r="Q49" i="1" s="1"/>
  <c r="P31" i="1"/>
  <c r="N31" i="1"/>
  <c r="M31" i="1"/>
  <c r="L31" i="1"/>
  <c r="K31" i="1"/>
  <c r="J31" i="1"/>
  <c r="I31" i="1"/>
  <c r="H31" i="1"/>
  <c r="G31" i="1"/>
  <c r="F31" i="1"/>
  <c r="Q30" i="1"/>
  <c r="Q48" i="1" s="1"/>
  <c r="P30" i="1"/>
  <c r="N30" i="1"/>
  <c r="M30" i="1"/>
  <c r="L30" i="1"/>
  <c r="K30" i="1"/>
  <c r="J30" i="1"/>
  <c r="I30" i="1"/>
  <c r="H30" i="1"/>
  <c r="G30" i="1"/>
  <c r="F30" i="1"/>
  <c r="Q29" i="1"/>
  <c r="Q47" i="1" s="1"/>
  <c r="P29" i="1"/>
  <c r="N29" i="1"/>
  <c r="M29" i="1"/>
  <c r="L29" i="1"/>
  <c r="K29" i="1"/>
  <c r="J29" i="1"/>
  <c r="I29" i="1"/>
  <c r="H29" i="1"/>
  <c r="G29" i="1"/>
  <c r="F29" i="1"/>
  <c r="Q28" i="1"/>
  <c r="Q46" i="1" s="1"/>
  <c r="P28" i="1"/>
  <c r="N28" i="1"/>
  <c r="M28" i="1"/>
  <c r="L28" i="1"/>
  <c r="K28" i="1"/>
  <c r="J28" i="1"/>
  <c r="I28" i="1"/>
  <c r="H28" i="1"/>
  <c r="G28" i="1"/>
  <c r="F28" i="1"/>
  <c r="Q27" i="1"/>
  <c r="Q45" i="1" s="1"/>
  <c r="P27" i="1"/>
  <c r="N27" i="1"/>
  <c r="M27" i="1"/>
  <c r="L27" i="1"/>
  <c r="K27" i="1"/>
  <c r="J27" i="1"/>
  <c r="I27" i="1"/>
  <c r="H27" i="1"/>
  <c r="G27" i="1"/>
  <c r="F27" i="1"/>
  <c r="Q26" i="1"/>
  <c r="Q44" i="1" s="1"/>
  <c r="P26" i="1"/>
  <c r="N26" i="1"/>
  <c r="M26" i="1"/>
  <c r="L26" i="1"/>
  <c r="K26" i="1"/>
  <c r="J26" i="1"/>
  <c r="I26" i="1"/>
  <c r="H26" i="1"/>
  <c r="G26" i="1"/>
  <c r="F26" i="1"/>
  <c r="Q25" i="1"/>
  <c r="Q43" i="1" s="1"/>
  <c r="P25" i="1"/>
  <c r="N25" i="1"/>
  <c r="M25" i="1"/>
  <c r="L25" i="1"/>
  <c r="K25" i="1"/>
  <c r="J25" i="1"/>
  <c r="I25" i="1"/>
  <c r="H25" i="1"/>
  <c r="G25" i="1"/>
  <c r="F25" i="1"/>
  <c r="Q24" i="1"/>
  <c r="Q42" i="1" s="1"/>
  <c r="P24" i="1"/>
  <c r="N24" i="1"/>
  <c r="M24" i="1"/>
  <c r="L24" i="1"/>
  <c r="K24" i="1"/>
  <c r="J24" i="1"/>
  <c r="I24" i="1"/>
  <c r="H24" i="1"/>
  <c r="G24" i="1"/>
  <c r="F24" i="1"/>
  <c r="P15" i="1"/>
  <c r="O15" i="1"/>
  <c r="O52" i="1" s="1"/>
  <c r="N15" i="1"/>
  <c r="M15" i="1"/>
  <c r="M52" i="1" s="1"/>
  <c r="L15" i="1"/>
  <c r="L52" i="1" s="1"/>
  <c r="K15" i="1"/>
  <c r="J15" i="1"/>
  <c r="I15" i="1"/>
  <c r="I52" i="1" s="1"/>
  <c r="H15" i="1"/>
  <c r="H52" i="1" s="1"/>
  <c r="G15" i="1"/>
  <c r="F15" i="1"/>
  <c r="P14" i="1"/>
  <c r="O14" i="1"/>
  <c r="O51" i="1" s="1"/>
  <c r="N14" i="1"/>
  <c r="M14" i="1"/>
  <c r="L14" i="1"/>
  <c r="L51" i="1" s="1"/>
  <c r="K14" i="1"/>
  <c r="K51" i="1" s="1"/>
  <c r="J14" i="1"/>
  <c r="I14" i="1"/>
  <c r="H14" i="1"/>
  <c r="H51" i="1" s="1"/>
  <c r="G14" i="1"/>
  <c r="G51" i="1" s="1"/>
  <c r="F14" i="1"/>
  <c r="P13" i="1"/>
  <c r="P50" i="1" s="1"/>
  <c r="O13" i="1"/>
  <c r="O50" i="1" s="1"/>
  <c r="N13" i="1"/>
  <c r="N50" i="1" s="1"/>
  <c r="M13" i="1"/>
  <c r="L13" i="1"/>
  <c r="K13" i="1"/>
  <c r="K50" i="1" s="1"/>
  <c r="J13" i="1"/>
  <c r="J50" i="1" s="1"/>
  <c r="I13" i="1"/>
  <c r="H13" i="1"/>
  <c r="G13" i="1"/>
  <c r="G50" i="1" s="1"/>
  <c r="F13" i="1"/>
  <c r="F50" i="1" s="1"/>
  <c r="P12" i="1"/>
  <c r="P49" i="1" s="1"/>
  <c r="O12" i="1"/>
  <c r="O49" i="1" s="1"/>
  <c r="N12" i="1"/>
  <c r="N49" i="1" s="1"/>
  <c r="M12" i="1"/>
  <c r="M49" i="1" s="1"/>
  <c r="L12" i="1"/>
  <c r="K12" i="1"/>
  <c r="J12" i="1"/>
  <c r="J49" i="1" s="1"/>
  <c r="I12" i="1"/>
  <c r="I49" i="1" s="1"/>
  <c r="H12" i="1"/>
  <c r="G12" i="1"/>
  <c r="F12" i="1"/>
  <c r="F49" i="1" s="1"/>
  <c r="P11" i="1"/>
  <c r="O11" i="1"/>
  <c r="O48" i="1" s="1"/>
  <c r="N11" i="1"/>
  <c r="M11" i="1"/>
  <c r="M48" i="1" s="1"/>
  <c r="L11" i="1"/>
  <c r="L48" i="1" s="1"/>
  <c r="K11" i="1"/>
  <c r="J11" i="1"/>
  <c r="I11" i="1"/>
  <c r="I48" i="1" s="1"/>
  <c r="H11" i="1"/>
  <c r="H48" i="1" s="1"/>
  <c r="G11" i="1"/>
  <c r="F11" i="1"/>
  <c r="P10" i="1"/>
  <c r="O10" i="1"/>
  <c r="O47" i="1" s="1"/>
  <c r="N10" i="1"/>
  <c r="M10" i="1"/>
  <c r="L10" i="1"/>
  <c r="L47" i="1" s="1"/>
  <c r="K10" i="1"/>
  <c r="K47" i="1" s="1"/>
  <c r="J10" i="1"/>
  <c r="I10" i="1"/>
  <c r="H10" i="1"/>
  <c r="H47" i="1" s="1"/>
  <c r="G10" i="1"/>
  <c r="G47" i="1" s="1"/>
  <c r="F10" i="1"/>
  <c r="P9" i="1"/>
  <c r="P46" i="1" s="1"/>
  <c r="O9" i="1"/>
  <c r="O46" i="1" s="1"/>
  <c r="N9" i="1"/>
  <c r="N46" i="1" s="1"/>
  <c r="M9" i="1"/>
  <c r="L9" i="1"/>
  <c r="K9" i="1"/>
  <c r="K46" i="1" s="1"/>
  <c r="J9" i="1"/>
  <c r="J46" i="1" s="1"/>
  <c r="I9" i="1"/>
  <c r="H9" i="1"/>
  <c r="G9" i="1"/>
  <c r="G46" i="1" s="1"/>
  <c r="F9" i="1"/>
  <c r="F46" i="1" s="1"/>
  <c r="P8" i="1"/>
  <c r="P45" i="1" s="1"/>
  <c r="O8" i="1"/>
  <c r="O45" i="1" s="1"/>
  <c r="N8" i="1"/>
  <c r="N45" i="1" s="1"/>
  <c r="M8" i="1"/>
  <c r="M45" i="1" s="1"/>
  <c r="L8" i="1"/>
  <c r="K8" i="1"/>
  <c r="J8" i="1"/>
  <c r="J45" i="1" s="1"/>
  <c r="I8" i="1"/>
  <c r="I45" i="1" s="1"/>
  <c r="H8" i="1"/>
  <c r="G8" i="1"/>
  <c r="F8" i="1"/>
  <c r="F45" i="1" s="1"/>
  <c r="P7" i="1"/>
  <c r="O7" i="1"/>
  <c r="O44" i="1" s="1"/>
  <c r="N7" i="1"/>
  <c r="M7" i="1"/>
  <c r="M44" i="1" s="1"/>
  <c r="L7" i="1"/>
  <c r="L44" i="1" s="1"/>
  <c r="K7" i="1"/>
  <c r="J7" i="1"/>
  <c r="I7" i="1"/>
  <c r="I44" i="1" s="1"/>
  <c r="H7" i="1"/>
  <c r="H44" i="1" s="1"/>
  <c r="G7" i="1"/>
  <c r="F7" i="1"/>
  <c r="P6" i="1"/>
  <c r="O6" i="1"/>
  <c r="O43" i="1" s="1"/>
  <c r="N6" i="1"/>
  <c r="M6" i="1"/>
  <c r="L6" i="1"/>
  <c r="L43" i="1" s="1"/>
  <c r="K6" i="1"/>
  <c r="K43" i="1" s="1"/>
  <c r="J6" i="1"/>
  <c r="I6" i="1"/>
  <c r="H6" i="1"/>
  <c r="H43" i="1" s="1"/>
  <c r="G6" i="1"/>
  <c r="G43" i="1" s="1"/>
  <c r="F6" i="1"/>
  <c r="P5" i="1"/>
  <c r="O5" i="1"/>
  <c r="N5" i="1"/>
  <c r="N42" i="1" s="1"/>
  <c r="M5" i="1"/>
  <c r="L5" i="1"/>
  <c r="K5" i="1"/>
  <c r="J5" i="1"/>
  <c r="J42" i="1" s="1"/>
  <c r="I5" i="1"/>
  <c r="H5" i="1"/>
  <c r="G5" i="1"/>
  <c r="F5" i="1"/>
  <c r="F42" i="1" s="1"/>
  <c r="H35" i="1" l="1"/>
  <c r="L35" i="1"/>
  <c r="Q53" i="1"/>
  <c r="F32" i="3"/>
  <c r="F37" i="3"/>
  <c r="F130" i="3" s="1"/>
  <c r="N38" i="3"/>
  <c r="N131" i="3" s="1"/>
  <c r="J39" i="3"/>
  <c r="J132" i="3" s="1"/>
  <c r="F40" i="3"/>
  <c r="F133" i="3" s="1"/>
  <c r="N40" i="3"/>
  <c r="N133" i="3" s="1"/>
  <c r="F41" i="3"/>
  <c r="F134" i="3" s="1"/>
  <c r="F42" i="3"/>
  <c r="F135" i="3" s="1"/>
  <c r="N42" i="3"/>
  <c r="N135" i="3" s="1"/>
  <c r="J43" i="3"/>
  <c r="J136" i="3" s="1"/>
  <c r="F44" i="3"/>
  <c r="F137" i="3" s="1"/>
  <c r="N44" i="3"/>
  <c r="N137" i="3" s="1"/>
  <c r="J45" i="3"/>
  <c r="J138" i="3" s="1"/>
  <c r="J46" i="3"/>
  <c r="J139" i="3" s="1"/>
  <c r="N46" i="3"/>
  <c r="N139" i="3" s="1"/>
  <c r="J47" i="3"/>
  <c r="J140" i="3" s="1"/>
  <c r="F48" i="3"/>
  <c r="F141" i="3" s="1"/>
  <c r="F49" i="3"/>
  <c r="F142" i="3" s="1"/>
  <c r="J49" i="3"/>
  <c r="J142" i="3" s="1"/>
  <c r="F50" i="3"/>
  <c r="F143" i="3" s="1"/>
  <c r="N50" i="3"/>
  <c r="N143" i="3" s="1"/>
  <c r="J51" i="3"/>
  <c r="J144" i="3" s="1"/>
  <c r="J52" i="3"/>
  <c r="J145" i="3" s="1"/>
  <c r="N52" i="3"/>
  <c r="N145" i="3" s="1"/>
  <c r="J53" i="3"/>
  <c r="J146" i="3" s="1"/>
  <c r="F54" i="3"/>
  <c r="F147" i="3" s="1"/>
  <c r="N54" i="3"/>
  <c r="N147" i="3" s="1"/>
  <c r="N55" i="3"/>
  <c r="N148" i="3" s="1"/>
  <c r="J56" i="3"/>
  <c r="J149" i="3" s="1"/>
  <c r="F57" i="3"/>
  <c r="F150" i="3" s="1"/>
  <c r="J58" i="3"/>
  <c r="J151" i="3" s="1"/>
  <c r="F59" i="3"/>
  <c r="F152" i="3" s="1"/>
  <c r="F60" i="3"/>
  <c r="F153" i="3" s="1"/>
  <c r="J60" i="3"/>
  <c r="J153" i="3" s="1"/>
  <c r="F61" i="3"/>
  <c r="F154" i="3" s="1"/>
  <c r="N61" i="3"/>
  <c r="N154" i="3" s="1"/>
  <c r="G32" i="3"/>
  <c r="G37" i="3"/>
  <c r="O38" i="3"/>
  <c r="O131" i="3" s="1"/>
  <c r="G39" i="3"/>
  <c r="G132" i="3" s="1"/>
  <c r="O39" i="3"/>
  <c r="O132" i="3" s="1"/>
  <c r="K40" i="3"/>
  <c r="K133" i="3" s="1"/>
  <c r="K41" i="3"/>
  <c r="K134" i="3" s="1"/>
  <c r="G42" i="3"/>
  <c r="G135" i="3" s="1"/>
  <c r="O42" i="3"/>
  <c r="O135" i="3" s="1"/>
  <c r="O43" i="3"/>
  <c r="O136" i="3" s="1"/>
  <c r="K44" i="3"/>
  <c r="K137" i="3" s="1"/>
  <c r="O44" i="3"/>
  <c r="O137" i="3" s="1"/>
  <c r="K45" i="3"/>
  <c r="K138" i="3" s="1"/>
  <c r="G46" i="3"/>
  <c r="G139" i="3" s="1"/>
  <c r="G47" i="3"/>
  <c r="G140" i="3" s="1"/>
  <c r="K47" i="3"/>
  <c r="K140" i="3" s="1"/>
  <c r="G48" i="3"/>
  <c r="G141" i="3" s="1"/>
  <c r="O48" i="3"/>
  <c r="O141" i="3" s="1"/>
  <c r="K49" i="3"/>
  <c r="K142" i="3" s="1"/>
  <c r="K50" i="3"/>
  <c r="K143" i="3" s="1"/>
  <c r="G51" i="3"/>
  <c r="G144" i="3" s="1"/>
  <c r="O51" i="3"/>
  <c r="O144" i="3" s="1"/>
  <c r="K52" i="3"/>
  <c r="K145" i="3" s="1"/>
  <c r="G53" i="3"/>
  <c r="G146" i="3" s="1"/>
  <c r="K54" i="3"/>
  <c r="K147" i="3" s="1"/>
  <c r="G55" i="3"/>
  <c r="G148" i="3" s="1"/>
  <c r="G56" i="3"/>
  <c r="G149" i="3" s="1"/>
  <c r="O56" i="3"/>
  <c r="O149" i="3" s="1"/>
  <c r="K57" i="3"/>
  <c r="K150" i="3" s="1"/>
  <c r="G58" i="3"/>
  <c r="G151" i="3" s="1"/>
  <c r="K58" i="3"/>
  <c r="K151" i="3" s="1"/>
  <c r="K59" i="3"/>
  <c r="K152" i="3" s="1"/>
  <c r="O59" i="3"/>
  <c r="O152" i="3" s="1"/>
  <c r="K60" i="3"/>
  <c r="K153" i="3" s="1"/>
  <c r="G61" i="3"/>
  <c r="G154" i="3" s="1"/>
  <c r="O61" i="3"/>
  <c r="O154" i="3" s="1"/>
  <c r="P130" i="3"/>
  <c r="P37" i="3"/>
  <c r="H38" i="3"/>
  <c r="L38" i="3"/>
  <c r="L131" i="3" s="1"/>
  <c r="P131" i="3"/>
  <c r="P38" i="3"/>
  <c r="H39" i="3"/>
  <c r="H132" i="3" s="1"/>
  <c r="L39" i="3"/>
  <c r="L132" i="3" s="1"/>
  <c r="P132" i="3"/>
  <c r="P39" i="3"/>
  <c r="H40" i="3"/>
  <c r="H133" i="3" s="1"/>
  <c r="L40" i="3"/>
  <c r="L133" i="3" s="1"/>
  <c r="P133" i="3"/>
  <c r="P40" i="3"/>
  <c r="H41" i="3"/>
  <c r="H134" i="3" s="1"/>
  <c r="L41" i="3"/>
  <c r="L134" i="3" s="1"/>
  <c r="P134" i="3"/>
  <c r="P41" i="3"/>
  <c r="H42" i="3"/>
  <c r="H135" i="3" s="1"/>
  <c r="L42" i="3"/>
  <c r="L135" i="3" s="1"/>
  <c r="P135" i="3"/>
  <c r="P42" i="3"/>
  <c r="H43" i="3"/>
  <c r="H136" i="3" s="1"/>
  <c r="L43" i="3"/>
  <c r="L136" i="3" s="1"/>
  <c r="P136" i="3"/>
  <c r="P43" i="3"/>
  <c r="H44" i="3"/>
  <c r="H137" i="3" s="1"/>
  <c r="L44" i="3"/>
  <c r="L137" i="3" s="1"/>
  <c r="P137" i="3"/>
  <c r="P44" i="3"/>
  <c r="H45" i="3"/>
  <c r="H138" i="3" s="1"/>
  <c r="L45" i="3"/>
  <c r="L138" i="3" s="1"/>
  <c r="P138" i="3"/>
  <c r="P45" i="3"/>
  <c r="H46" i="3"/>
  <c r="H139" i="3" s="1"/>
  <c r="L46" i="3"/>
  <c r="L139" i="3" s="1"/>
  <c r="P139" i="3"/>
  <c r="P46" i="3"/>
  <c r="H47" i="3"/>
  <c r="H140" i="3" s="1"/>
  <c r="L47" i="3"/>
  <c r="L140" i="3" s="1"/>
  <c r="P140" i="3"/>
  <c r="P47" i="3"/>
  <c r="H48" i="3"/>
  <c r="H141" i="3" s="1"/>
  <c r="L48" i="3"/>
  <c r="L141" i="3" s="1"/>
  <c r="P141" i="3"/>
  <c r="P48" i="3"/>
  <c r="H49" i="3"/>
  <c r="H142" i="3" s="1"/>
  <c r="L49" i="3"/>
  <c r="L142" i="3" s="1"/>
  <c r="P142" i="3"/>
  <c r="P49" i="3"/>
  <c r="H50" i="3"/>
  <c r="H143" i="3" s="1"/>
  <c r="L50" i="3"/>
  <c r="L143" i="3" s="1"/>
  <c r="P143" i="3"/>
  <c r="P50" i="3"/>
  <c r="H51" i="3"/>
  <c r="H144" i="3" s="1"/>
  <c r="L51" i="3"/>
  <c r="L144" i="3" s="1"/>
  <c r="P144" i="3"/>
  <c r="P51" i="3"/>
  <c r="H52" i="3"/>
  <c r="H145" i="3" s="1"/>
  <c r="L52" i="3"/>
  <c r="L145" i="3" s="1"/>
  <c r="P145" i="3"/>
  <c r="P52" i="3"/>
  <c r="H53" i="3"/>
  <c r="H146" i="3" s="1"/>
  <c r="P146" i="3"/>
  <c r="P53" i="3"/>
  <c r="H54" i="3"/>
  <c r="H147" i="3" s="1"/>
  <c r="L54" i="3"/>
  <c r="L147" i="3" s="1"/>
  <c r="P147" i="3"/>
  <c r="P54" i="3"/>
  <c r="H55" i="3"/>
  <c r="H148" i="3" s="1"/>
  <c r="L55" i="3"/>
  <c r="L148" i="3" s="1"/>
  <c r="P148" i="3"/>
  <c r="P55" i="3"/>
  <c r="H56" i="3"/>
  <c r="H149" i="3" s="1"/>
  <c r="L56" i="3"/>
  <c r="L149" i="3" s="1"/>
  <c r="P149" i="3"/>
  <c r="P56" i="3"/>
  <c r="L57" i="3"/>
  <c r="L150" i="3" s="1"/>
  <c r="P150" i="3"/>
  <c r="P57" i="3"/>
  <c r="H58" i="3"/>
  <c r="H151" i="3" s="1"/>
  <c r="L58" i="3"/>
  <c r="L151" i="3" s="1"/>
  <c r="P151" i="3"/>
  <c r="P58" i="3"/>
  <c r="H59" i="3"/>
  <c r="H152" i="3" s="1"/>
  <c r="L59" i="3"/>
  <c r="L152" i="3" s="1"/>
  <c r="P152" i="3"/>
  <c r="P59" i="3"/>
  <c r="H60" i="3"/>
  <c r="H153" i="3" s="1"/>
  <c r="L60" i="3"/>
  <c r="L153" i="3" s="1"/>
  <c r="P153" i="3"/>
  <c r="P60" i="3"/>
  <c r="H61" i="3"/>
  <c r="H154" i="3" s="1"/>
  <c r="L61" i="3"/>
  <c r="L154" i="3" s="1"/>
  <c r="P154" i="3"/>
  <c r="P61" i="3"/>
  <c r="F38" i="3"/>
  <c r="F131" i="3" s="1"/>
  <c r="J38" i="3"/>
  <c r="J131" i="3" s="1"/>
  <c r="F39" i="3"/>
  <c r="F132" i="3" s="1"/>
  <c r="N39" i="3"/>
  <c r="N132" i="3" s="1"/>
  <c r="J40" i="3"/>
  <c r="J133" i="3" s="1"/>
  <c r="J41" i="3"/>
  <c r="J134" i="3" s="1"/>
  <c r="N41" i="3"/>
  <c r="N134" i="3" s="1"/>
  <c r="J42" i="3"/>
  <c r="J135" i="3" s="1"/>
  <c r="F43" i="3"/>
  <c r="F136" i="3" s="1"/>
  <c r="N43" i="3"/>
  <c r="N136" i="3" s="1"/>
  <c r="J44" i="3"/>
  <c r="J137" i="3" s="1"/>
  <c r="F45" i="3"/>
  <c r="F138" i="3" s="1"/>
  <c r="N45" i="3"/>
  <c r="N138" i="3" s="1"/>
  <c r="F46" i="3"/>
  <c r="F139" i="3" s="1"/>
  <c r="F47" i="3"/>
  <c r="F140" i="3" s="1"/>
  <c r="N47" i="3"/>
  <c r="N140" i="3" s="1"/>
  <c r="J48" i="3"/>
  <c r="J141" i="3" s="1"/>
  <c r="N48" i="3"/>
  <c r="N141" i="3" s="1"/>
  <c r="N49" i="3"/>
  <c r="N142" i="3" s="1"/>
  <c r="J50" i="3"/>
  <c r="J143" i="3" s="1"/>
  <c r="F51" i="3"/>
  <c r="F144" i="3" s="1"/>
  <c r="N51" i="3"/>
  <c r="N144" i="3" s="1"/>
  <c r="F52" i="3"/>
  <c r="F145" i="3" s="1"/>
  <c r="F53" i="3"/>
  <c r="F146" i="3" s="1"/>
  <c r="N53" i="3"/>
  <c r="N146" i="3" s="1"/>
  <c r="J54" i="3"/>
  <c r="J147" i="3" s="1"/>
  <c r="F55" i="3"/>
  <c r="F148" i="3" s="1"/>
  <c r="J55" i="3"/>
  <c r="J148" i="3" s="1"/>
  <c r="F56" i="3"/>
  <c r="F149" i="3" s="1"/>
  <c r="N56" i="3"/>
  <c r="N149" i="3" s="1"/>
  <c r="F58" i="3"/>
  <c r="F151" i="3" s="1"/>
  <c r="N58" i="3"/>
  <c r="N151" i="3" s="1"/>
  <c r="J59" i="3"/>
  <c r="J152" i="3" s="1"/>
  <c r="N59" i="3"/>
  <c r="N152" i="3" s="1"/>
  <c r="N60" i="3"/>
  <c r="N153" i="3" s="1"/>
  <c r="J61" i="3"/>
  <c r="J154" i="3" s="1"/>
  <c r="K32" i="3"/>
  <c r="K37" i="3"/>
  <c r="K130" i="3" s="1"/>
  <c r="G38" i="3"/>
  <c r="G131" i="3" s="1"/>
  <c r="K38" i="3"/>
  <c r="K131" i="3" s="1"/>
  <c r="G40" i="3"/>
  <c r="G133" i="3" s="1"/>
  <c r="O40" i="3"/>
  <c r="O133" i="3" s="1"/>
  <c r="G41" i="3"/>
  <c r="G134" i="3" s="1"/>
  <c r="O41" i="3"/>
  <c r="O134" i="3" s="1"/>
  <c r="K42" i="3"/>
  <c r="K135" i="3" s="1"/>
  <c r="G43" i="3"/>
  <c r="G136" i="3" s="1"/>
  <c r="K43" i="3"/>
  <c r="K136" i="3" s="1"/>
  <c r="G44" i="3"/>
  <c r="G137" i="3" s="1"/>
  <c r="O45" i="3"/>
  <c r="O138" i="3" s="1"/>
  <c r="K46" i="3"/>
  <c r="K139" i="3" s="1"/>
  <c r="O46" i="3"/>
  <c r="O139" i="3" s="1"/>
  <c r="K48" i="3"/>
  <c r="K141" i="3" s="1"/>
  <c r="G49" i="3"/>
  <c r="G142" i="3" s="1"/>
  <c r="O49" i="3"/>
  <c r="O142" i="3" s="1"/>
  <c r="G50" i="3"/>
  <c r="G143" i="3" s="1"/>
  <c r="O50" i="3"/>
  <c r="O143" i="3" s="1"/>
  <c r="K51" i="3"/>
  <c r="K144" i="3" s="1"/>
  <c r="G52" i="3"/>
  <c r="G145" i="3" s="1"/>
  <c r="O52" i="3"/>
  <c r="O145" i="3" s="1"/>
  <c r="G54" i="3"/>
  <c r="G147" i="3" s="1"/>
  <c r="O54" i="3"/>
  <c r="O147" i="3" s="1"/>
  <c r="K55" i="3"/>
  <c r="K148" i="3" s="1"/>
  <c r="O55" i="3"/>
  <c r="O148" i="3" s="1"/>
  <c r="K56" i="3"/>
  <c r="K149" i="3" s="1"/>
  <c r="G57" i="3"/>
  <c r="G150" i="3" s="1"/>
  <c r="O58" i="3"/>
  <c r="O151" i="3" s="1"/>
  <c r="G59" i="3"/>
  <c r="G152" i="3" s="1"/>
  <c r="G60" i="3"/>
  <c r="G153" i="3" s="1"/>
  <c r="O60" i="3"/>
  <c r="O153" i="3" s="1"/>
  <c r="K61" i="3"/>
  <c r="K154" i="3" s="1"/>
  <c r="E38" i="3"/>
  <c r="E131" i="3" s="1"/>
  <c r="I38" i="3"/>
  <c r="I131" i="3" s="1"/>
  <c r="M38" i="3"/>
  <c r="M131" i="3" s="1"/>
  <c r="E39" i="3"/>
  <c r="E132" i="3" s="1"/>
  <c r="I39" i="3"/>
  <c r="I132" i="3" s="1"/>
  <c r="M39" i="3"/>
  <c r="M132" i="3" s="1"/>
  <c r="E40" i="3"/>
  <c r="E133" i="3" s="1"/>
  <c r="I40" i="3"/>
  <c r="I133" i="3" s="1"/>
  <c r="M40" i="3"/>
  <c r="M133" i="3" s="1"/>
  <c r="E41" i="3"/>
  <c r="E134" i="3" s="1"/>
  <c r="I41" i="3"/>
  <c r="I134" i="3" s="1"/>
  <c r="M41" i="3"/>
  <c r="M134" i="3" s="1"/>
  <c r="E42" i="3"/>
  <c r="I42" i="3"/>
  <c r="I135" i="3" s="1"/>
  <c r="M42" i="3"/>
  <c r="M135" i="3" s="1"/>
  <c r="I43" i="3"/>
  <c r="I136" i="3" s="1"/>
  <c r="M43" i="3"/>
  <c r="M136" i="3" s="1"/>
  <c r="E44" i="3"/>
  <c r="E137" i="3" s="1"/>
  <c r="I44" i="3"/>
  <c r="I137" i="3" s="1"/>
  <c r="M44" i="3"/>
  <c r="M137" i="3" s="1"/>
  <c r="E45" i="3"/>
  <c r="E138" i="3" s="1"/>
  <c r="I45" i="3"/>
  <c r="I138" i="3" s="1"/>
  <c r="M45" i="3"/>
  <c r="M138" i="3" s="1"/>
  <c r="E46" i="3"/>
  <c r="E139" i="3" s="1"/>
  <c r="I46" i="3"/>
  <c r="I139" i="3" s="1"/>
  <c r="M46" i="3"/>
  <c r="M139" i="3" s="1"/>
  <c r="E47" i="3"/>
  <c r="E140" i="3" s="1"/>
  <c r="I47" i="3"/>
  <c r="I140" i="3" s="1"/>
  <c r="M47" i="3"/>
  <c r="M140" i="3" s="1"/>
  <c r="E48" i="3"/>
  <c r="E141" i="3" s="1"/>
  <c r="Q141" i="3" s="1"/>
  <c r="I48" i="3"/>
  <c r="I141" i="3" s="1"/>
  <c r="M48" i="3"/>
  <c r="M141" i="3" s="1"/>
  <c r="E49" i="3"/>
  <c r="E142" i="3" s="1"/>
  <c r="I49" i="3"/>
  <c r="I142" i="3" s="1"/>
  <c r="M49" i="3"/>
  <c r="M142" i="3" s="1"/>
  <c r="E50" i="3"/>
  <c r="E143" i="3" s="1"/>
  <c r="I50" i="3"/>
  <c r="I143" i="3" s="1"/>
  <c r="M50" i="3"/>
  <c r="M143" i="3" s="1"/>
  <c r="E51" i="3"/>
  <c r="E144" i="3" s="1"/>
  <c r="I51" i="3"/>
  <c r="I144" i="3" s="1"/>
  <c r="M51" i="3"/>
  <c r="M144" i="3" s="1"/>
  <c r="E52" i="3"/>
  <c r="E145" i="3" s="1"/>
  <c r="I52" i="3"/>
  <c r="I145" i="3" s="1"/>
  <c r="M52" i="3"/>
  <c r="M145" i="3" s="1"/>
  <c r="E53" i="3"/>
  <c r="E146" i="3" s="1"/>
  <c r="M53" i="3"/>
  <c r="M146" i="3" s="1"/>
  <c r="E54" i="3"/>
  <c r="E147" i="3" s="1"/>
  <c r="Q147" i="3" s="1"/>
  <c r="I54" i="3"/>
  <c r="I147" i="3" s="1"/>
  <c r="M54" i="3"/>
  <c r="M147" i="3" s="1"/>
  <c r="E55" i="3"/>
  <c r="E148" i="3" s="1"/>
  <c r="Q148" i="3" s="1"/>
  <c r="I55" i="3"/>
  <c r="I148" i="3" s="1"/>
  <c r="M55" i="3"/>
  <c r="M148" i="3" s="1"/>
  <c r="E56" i="3"/>
  <c r="E149" i="3" s="1"/>
  <c r="I56" i="3"/>
  <c r="I149" i="3" s="1"/>
  <c r="M56" i="3"/>
  <c r="M149" i="3" s="1"/>
  <c r="E57" i="3"/>
  <c r="E150" i="3" s="1"/>
  <c r="I57" i="3"/>
  <c r="I150" i="3" s="1"/>
  <c r="M57" i="3"/>
  <c r="M150" i="3" s="1"/>
  <c r="E58" i="3"/>
  <c r="E151" i="3" s="1"/>
  <c r="I58" i="3"/>
  <c r="I151" i="3" s="1"/>
  <c r="M58" i="3"/>
  <c r="M151" i="3" s="1"/>
  <c r="E59" i="3"/>
  <c r="E152" i="3" s="1"/>
  <c r="I59" i="3"/>
  <c r="I152" i="3" s="1"/>
  <c r="M59" i="3"/>
  <c r="M152" i="3" s="1"/>
  <c r="E60" i="3"/>
  <c r="E153" i="3" s="1"/>
  <c r="I60" i="3"/>
  <c r="I153" i="3" s="1"/>
  <c r="M60" i="3"/>
  <c r="M153" i="3" s="1"/>
  <c r="E61" i="3"/>
  <c r="E154" i="3" s="1"/>
  <c r="I61" i="3"/>
  <c r="I154" i="3" s="1"/>
  <c r="M61" i="3"/>
  <c r="M154" i="3" s="1"/>
  <c r="H124" i="3"/>
  <c r="J124" i="3"/>
  <c r="K124" i="3"/>
  <c r="Q119" i="3"/>
  <c r="L124" i="3"/>
  <c r="Q115" i="3"/>
  <c r="N124" i="3"/>
  <c r="I124" i="3"/>
  <c r="Q13" i="3"/>
  <c r="Q17" i="3"/>
  <c r="Q93" i="3"/>
  <c r="Q99" i="3"/>
  <c r="Q124" i="3" s="1"/>
  <c r="E124" i="3"/>
  <c r="O155" i="3"/>
  <c r="O124" i="3"/>
  <c r="Q11" i="3"/>
  <c r="Q142" i="3"/>
  <c r="Q19" i="3"/>
  <c r="H32" i="3"/>
  <c r="P32" i="3"/>
  <c r="F155" i="3"/>
  <c r="Q8" i="3"/>
  <c r="Q12" i="3"/>
  <c r="Q28" i="3"/>
  <c r="I32" i="3"/>
  <c r="M32" i="3"/>
  <c r="Q9" i="3"/>
  <c r="Q21" i="3"/>
  <c r="Q25" i="3"/>
  <c r="Q29" i="3"/>
  <c r="J32" i="3"/>
  <c r="N32" i="3"/>
  <c r="G124" i="3"/>
  <c r="Q7" i="3"/>
  <c r="Q15" i="3"/>
  <c r="Q23" i="3"/>
  <c r="Q27" i="3"/>
  <c r="Q31" i="3"/>
  <c r="L32" i="3"/>
  <c r="Q16" i="3"/>
  <c r="Q20" i="3"/>
  <c r="Q24" i="3"/>
  <c r="E32" i="3"/>
  <c r="Q133" i="3"/>
  <c r="Q10" i="3"/>
  <c r="Q14" i="3"/>
  <c r="Q18" i="3"/>
  <c r="Q22" i="3"/>
  <c r="Q26" i="3"/>
  <c r="Q30" i="3"/>
  <c r="O32" i="3"/>
  <c r="I35" i="1"/>
  <c r="M35" i="1"/>
  <c r="G35" i="1"/>
  <c r="K35" i="1"/>
  <c r="P35" i="1"/>
  <c r="G16" i="1"/>
  <c r="K16" i="1"/>
  <c r="O16" i="1"/>
  <c r="J35" i="1"/>
  <c r="N35" i="1"/>
  <c r="I43" i="1"/>
  <c r="M43" i="1"/>
  <c r="F44" i="1"/>
  <c r="J44" i="1"/>
  <c r="N44" i="1"/>
  <c r="G45" i="1"/>
  <c r="K45" i="1"/>
  <c r="H46" i="1"/>
  <c r="L46" i="1"/>
  <c r="I47" i="1"/>
  <c r="M47" i="1"/>
  <c r="F48" i="1"/>
  <c r="J48" i="1"/>
  <c r="N48" i="1"/>
  <c r="G49" i="1"/>
  <c r="K49" i="1"/>
  <c r="H50" i="1"/>
  <c r="L50" i="1"/>
  <c r="I51" i="1"/>
  <c r="M51" i="1"/>
  <c r="F52" i="1"/>
  <c r="J52" i="1"/>
  <c r="N52" i="1"/>
  <c r="H16" i="1"/>
  <c r="L16" i="1"/>
  <c r="P16" i="1"/>
  <c r="R24" i="1"/>
  <c r="R28" i="1"/>
  <c r="R15" i="1"/>
  <c r="I42" i="1"/>
  <c r="M42" i="1"/>
  <c r="J43" i="1"/>
  <c r="N43" i="1"/>
  <c r="G44" i="1"/>
  <c r="K44" i="1"/>
  <c r="H45" i="1"/>
  <c r="L45" i="1"/>
  <c r="I46" i="1"/>
  <c r="R46" i="1" s="1"/>
  <c r="M46" i="1"/>
  <c r="J47" i="1"/>
  <c r="N47" i="1"/>
  <c r="G48" i="1"/>
  <c r="R48" i="1" s="1"/>
  <c r="K48" i="1"/>
  <c r="H49" i="1"/>
  <c r="L49" i="1"/>
  <c r="I50" i="1"/>
  <c r="M50" i="1"/>
  <c r="J51" i="1"/>
  <c r="N51" i="1"/>
  <c r="G52" i="1"/>
  <c r="K52" i="1"/>
  <c r="P44" i="1"/>
  <c r="P48" i="1"/>
  <c r="P52" i="1"/>
  <c r="F35" i="1"/>
  <c r="I16" i="1"/>
  <c r="P43" i="1"/>
  <c r="P47" i="1"/>
  <c r="P51" i="1"/>
  <c r="R27" i="1"/>
  <c r="R32" i="1"/>
  <c r="F16" i="1"/>
  <c r="R26" i="1"/>
  <c r="R31" i="1"/>
  <c r="R34" i="1"/>
  <c r="M16" i="1"/>
  <c r="R6" i="1"/>
  <c r="R10" i="1"/>
  <c r="R14" i="1"/>
  <c r="R25" i="1"/>
  <c r="R29" i="1"/>
  <c r="R30" i="1"/>
  <c r="R33" i="1"/>
  <c r="N16" i="1"/>
  <c r="J16" i="1"/>
  <c r="R49" i="1"/>
  <c r="G42" i="1"/>
  <c r="K42" i="1"/>
  <c r="O42" i="1"/>
  <c r="O53" i="1" s="1"/>
  <c r="F43" i="1"/>
  <c r="R43" i="1" s="1"/>
  <c r="F47" i="1"/>
  <c r="F51" i="1"/>
  <c r="R5" i="1"/>
  <c r="R7" i="1"/>
  <c r="R8" i="1"/>
  <c r="R9" i="1"/>
  <c r="R11" i="1"/>
  <c r="R12" i="1"/>
  <c r="R13" i="1"/>
  <c r="H42" i="1"/>
  <c r="H53" i="1" s="1"/>
  <c r="L42" i="1"/>
  <c r="L53" i="1" s="1"/>
  <c r="P42" i="1"/>
  <c r="R45" i="1" l="1"/>
  <c r="H62" i="3"/>
  <c r="H131" i="3"/>
  <c r="R52" i="1"/>
  <c r="N53" i="1"/>
  <c r="Q42" i="3"/>
  <c r="E135" i="3"/>
  <c r="Q135" i="3" s="1"/>
  <c r="Q37" i="3"/>
  <c r="G130" i="3"/>
  <c r="J53" i="1"/>
  <c r="Q40" i="3"/>
  <c r="E62" i="3"/>
  <c r="Q143" i="3"/>
  <c r="P155" i="3"/>
  <c r="O62" i="3"/>
  <c r="Q152" i="3"/>
  <c r="Q140" i="3"/>
  <c r="J62" i="3"/>
  <c r="Q43" i="3"/>
  <c r="I62" i="3"/>
  <c r="M62" i="3"/>
  <c r="Q145" i="3"/>
  <c r="Q139" i="3"/>
  <c r="Q137" i="3"/>
  <c r="Q131" i="3"/>
  <c r="Q153" i="3"/>
  <c r="Q151" i="3"/>
  <c r="Q149" i="3"/>
  <c r="Q144" i="3"/>
  <c r="N62" i="3"/>
  <c r="L62" i="3"/>
  <c r="Q154" i="3"/>
  <c r="Q134" i="3"/>
  <c r="K155" i="3"/>
  <c r="Q136" i="3"/>
  <c r="Q132" i="3"/>
  <c r="Q60" i="3"/>
  <c r="Q58" i="3"/>
  <c r="Q56" i="3"/>
  <c r="Q54" i="3"/>
  <c r="Q53" i="3"/>
  <c r="Q51" i="3"/>
  <c r="Q49" i="3"/>
  <c r="Q47" i="3"/>
  <c r="Q45" i="3"/>
  <c r="Q138" i="3"/>
  <c r="Q59" i="3"/>
  <c r="Q57" i="3"/>
  <c r="Q52" i="3"/>
  <c r="Q48" i="3"/>
  <c r="Q46" i="3"/>
  <c r="Q44" i="3"/>
  <c r="P62" i="3"/>
  <c r="F62" i="3"/>
  <c r="Q38" i="3"/>
  <c r="H155" i="3"/>
  <c r="M155" i="3"/>
  <c r="Q61" i="3"/>
  <c r="Q55" i="3"/>
  <c r="Q50" i="3"/>
  <c r="Q41" i="3"/>
  <c r="Q39" i="3"/>
  <c r="K62" i="3"/>
  <c r="G62" i="3"/>
  <c r="G155" i="3"/>
  <c r="Q146" i="3"/>
  <c r="I155" i="3"/>
  <c r="E155" i="3"/>
  <c r="Q150" i="3"/>
  <c r="L155" i="3"/>
  <c r="N155" i="3"/>
  <c r="Q130" i="3"/>
  <c r="Q32" i="3"/>
  <c r="J155" i="3"/>
  <c r="I53" i="1"/>
  <c r="K53" i="1"/>
  <c r="G53" i="1"/>
  <c r="F53" i="1"/>
  <c r="P53" i="1"/>
  <c r="R50" i="1"/>
  <c r="R44" i="1"/>
  <c r="M53" i="1"/>
  <c r="R35" i="1"/>
  <c r="R51" i="1"/>
  <c r="R16" i="1"/>
  <c r="R47" i="1"/>
  <c r="R42" i="1"/>
  <c r="Q62" i="3" l="1"/>
  <c r="Q155" i="3"/>
  <c r="R53" i="1"/>
  <c r="Q35" i="1"/>
</calcChain>
</file>

<file path=xl/sharedStrings.xml><?xml version="1.0" encoding="utf-8"?>
<sst xmlns="http://schemas.openxmlformats.org/spreadsheetml/2006/main" count="412" uniqueCount="67">
  <si>
    <t>Invoiced Amount (Naira)</t>
  </si>
  <si>
    <t>Months</t>
  </si>
  <si>
    <t>S/N</t>
  </si>
  <si>
    <t>Load Participants</t>
  </si>
  <si>
    <t>Total</t>
  </si>
  <si>
    <t>ABUJA</t>
  </si>
  <si>
    <t>DISCO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</si>
  <si>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</si>
  <si>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</si>
  <si>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</si>
  <si>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</si>
  <si>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</si>
  <si>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</si>
  <si>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</si>
  <si>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</si>
  <si>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P/HARCOURT</t>
  </si>
  <si>
    <t>YOLA</t>
  </si>
  <si>
    <t>AJAOKUTA STEEL</t>
  </si>
  <si>
    <t>NIGELEC</t>
  </si>
  <si>
    <t>Intern' Custs</t>
  </si>
  <si>
    <t>CEB (SAKETE)</t>
  </si>
  <si>
    <t>AFAM IV</t>
  </si>
  <si>
    <t>GEREGU POWER</t>
  </si>
  <si>
    <t>RIVERS IPP</t>
  </si>
  <si>
    <t>ALAOJI (NIPP)</t>
  </si>
  <si>
    <t>OLORUNSOGO (NIPP)</t>
  </si>
  <si>
    <t>IBOM</t>
  </si>
  <si>
    <t>Payment Made (Naira)</t>
  </si>
  <si>
    <t>Balance  (Naira)</t>
  </si>
  <si>
    <t>GENCO</t>
  </si>
  <si>
    <t>AFAM</t>
  </si>
  <si>
    <t>AFAM VI (SHELL)</t>
  </si>
  <si>
    <t>ALAOJI NIPP</t>
  </si>
  <si>
    <t>ASCO</t>
  </si>
  <si>
    <t>CALABAR (ODUKPANI)</t>
  </si>
  <si>
    <t>DELTA</t>
  </si>
  <si>
    <t>EGBIN</t>
  </si>
  <si>
    <t>GBARAIN NIPP</t>
  </si>
  <si>
    <t>GEREGU</t>
  </si>
  <si>
    <t>GEREGU NIPP</t>
  </si>
  <si>
    <t>IBOM POWER</t>
  </si>
  <si>
    <t>IHOVBOR NIPP</t>
  </si>
  <si>
    <t>JEBBA</t>
  </si>
  <si>
    <t>KAINJI</t>
  </si>
  <si>
    <t>OKPAI</t>
  </si>
  <si>
    <t>OLORUNSOGO 1</t>
  </si>
  <si>
    <t>OLORUNSOGO 2 (NIPP)</t>
  </si>
  <si>
    <t>OMOKU</t>
  </si>
  <si>
    <t>OMOTOSHO 1</t>
  </si>
  <si>
    <t>OMOTOSHO 2</t>
  </si>
  <si>
    <t xml:space="preserve">RIVERS IPP </t>
  </si>
  <si>
    <t>SAPELE</t>
  </si>
  <si>
    <t>SAPELE 2 (NIPP)</t>
  </si>
  <si>
    <t>SHIRORO</t>
  </si>
  <si>
    <t>TRANS AMADI</t>
  </si>
  <si>
    <t>Payment Received (Naira)</t>
  </si>
  <si>
    <t>CALABAR (ODUKPANI) NIPP</t>
  </si>
  <si>
    <t>OMOTOSHO 2 (NIPP)</t>
  </si>
  <si>
    <t>Debit Note for Net GenCo Imports  (Naira)</t>
  </si>
  <si>
    <t>DisCo Share %</t>
  </si>
  <si>
    <t>Total Invoice (Naira)</t>
  </si>
  <si>
    <t>DisCo Share of Total Invoice (Naira)</t>
  </si>
  <si>
    <t>Other Offtakers share</t>
  </si>
  <si>
    <t>Offtaker Share of Total Invoice (Naira)</t>
  </si>
  <si>
    <t xml:space="preserve">Payment Made (Naira) (NBET is not the primary receiver of Intl Customer payments) Values reflected </t>
  </si>
  <si>
    <t>Payment Received (Naira) from Intl Customers*</t>
  </si>
  <si>
    <t>AJAOKUTA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</si>
</sst>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learviewATT LT"/>
      <family val="2"/>
    </font>
    <font>
      <sz val="12"/>
      <name val="ClearviewATT LT"/>
      <family val="2"/>
    </font>
    <font>
      <b/>
      <sz val="12"/>
      <name val="ClearviewATT LT"/>
      <family val="2"/>
    </font>
    <font>
      <sz val="12"/>
      <color theme="1"/>
      <name val="ClearviewATT LT"/>
      <family val="2"/>
    </font>
    <font>
      <sz val="11"/>
      <name val="ClearviewATT LT"/>
      <family val="2"/>
    </font>
    <font>
      <sz val="11"/>
      <color rgb="FFFF0000"/>
      <name val="ClearviewATT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" fontId="2" fillId="0" borderId="5" xfId="0" applyNumberFormat="1" applyFont="1" applyBorder="1"/>
    <xf numFmtId="17" fontId="2" fillId="0" borderId="6" xfId="0" applyNumberFormat="1" applyFont="1" applyBorder="1"/>
    <xf numFmtId="0" fontId="3" fillId="0" borderId="7" xfId="0" applyFont="1" applyBorder="1" applyAlignment="1">
      <alignment horizontal="left"/>
    </xf>
    <xf numFmtId="0" fontId="5" fillId="0" borderId="8" xfId="0" applyFont="1" applyBorder="1"/>
    <xf numFmtId="165" fontId="2" fillId="2" borderId="8" xfId="1" applyNumberFormat="1" applyFont="1" applyFill="1" applyBorder="1" applyAlignment="1"/>
    <xf numFmtId="164" fontId="2" fillId="0" borderId="8" xfId="1" applyFont="1" applyBorder="1"/>
    <xf numFmtId="166" fontId="2" fillId="0" borderId="8" xfId="1" applyNumberFormat="1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0" xfId="0" applyNumberFormat="1" applyFont="1"/>
    <xf numFmtId="0" fontId="3" fillId="0" borderId="10" xfId="0" applyFont="1" applyBorder="1" applyAlignment="1">
      <alignment horizontal="left"/>
    </xf>
    <xf numFmtId="165" fontId="6" fillId="0" borderId="8" xfId="1" applyNumberFormat="1" applyFont="1" applyFill="1" applyBorder="1" applyAlignment="1"/>
    <xf numFmtId="0" fontId="3" fillId="0" borderId="11" xfId="0" applyFont="1" applyBorder="1" applyAlignment="1">
      <alignment horizontal="left"/>
    </xf>
    <xf numFmtId="0" fontId="5" fillId="0" borderId="12" xfId="0" applyFont="1" applyBorder="1"/>
    <xf numFmtId="165" fontId="2" fillId="2" borderId="13" xfId="1" applyNumberFormat="1" applyFont="1" applyFill="1" applyBorder="1" applyAlignment="1"/>
    <xf numFmtId="164" fontId="2" fillId="0" borderId="12" xfId="1" applyFont="1" applyBorder="1"/>
    <xf numFmtId="166" fontId="2" fillId="0" borderId="12" xfId="1" applyNumberFormat="1" applyFont="1" applyBorder="1"/>
    <xf numFmtId="0" fontId="2" fillId="0" borderId="12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0" fontId="3" fillId="0" borderId="15" xfId="0" applyFont="1" applyBorder="1" applyAlignment="1">
      <alignment horizontal="left"/>
    </xf>
    <xf numFmtId="0" fontId="4" fillId="0" borderId="16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65" fontId="2" fillId="2" borderId="17" xfId="1" applyNumberFormat="1" applyFont="1" applyFill="1" applyBorder="1" applyAlignment="1"/>
    <xf numFmtId="0" fontId="5" fillId="0" borderId="18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" fontId="2" fillId="0" borderId="19" xfId="0" applyNumberFormat="1" applyFont="1" applyBorder="1" applyAlignment="1">
      <alignment horizontal="center" vertical="center"/>
    </xf>
    <xf numFmtId="17" fontId="2" fillId="0" borderId="21" xfId="0" applyNumberFormat="1" applyFont="1" applyBorder="1" applyAlignment="1">
      <alignment horizontal="center" vertical="center"/>
    </xf>
    <xf numFmtId="17" fontId="2" fillId="0" borderId="22" xfId="0" applyNumberFormat="1" applyFont="1" applyBorder="1" applyAlignment="1">
      <alignment horizontal="center" vertical="center"/>
    </xf>
    <xf numFmtId="17" fontId="2" fillId="0" borderId="23" xfId="0" applyNumberFormat="1" applyFont="1" applyBorder="1" applyAlignment="1">
      <alignment horizontal="center" vertical="center"/>
    </xf>
    <xf numFmtId="0" fontId="3" fillId="0" borderId="24" xfId="0" applyFont="1" applyBorder="1"/>
    <xf numFmtId="165" fontId="2" fillId="2" borderId="25" xfId="1" applyNumberFormat="1" applyFont="1" applyFill="1" applyBorder="1" applyAlignment="1"/>
    <xf numFmtId="0" fontId="3" fillId="0" borderId="24" xfId="0" applyFont="1" applyBorder="1" applyAlignment="1"/>
    <xf numFmtId="0" fontId="3" fillId="2" borderId="24" xfId="0" applyFont="1" applyFill="1" applyBorder="1"/>
    <xf numFmtId="165" fontId="6" fillId="2" borderId="17" xfId="1" applyNumberFormat="1" applyFont="1" applyFill="1" applyBorder="1" applyAlignment="1"/>
    <xf numFmtId="0" fontId="3" fillId="0" borderId="26" xfId="0" applyFont="1" applyBorder="1" applyAlignment="1"/>
    <xf numFmtId="0" fontId="4" fillId="0" borderId="27" xfId="0" applyFont="1" applyBorder="1"/>
    <xf numFmtId="165" fontId="2" fillId="0" borderId="15" xfId="0" applyNumberFormat="1" applyFont="1" applyBorder="1"/>
    <xf numFmtId="165" fontId="2" fillId="0" borderId="28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/>
    <xf numFmtId="43" fontId="2" fillId="0" borderId="0" xfId="0" applyNumberFormat="1" applyFont="1"/>
    <xf numFmtId="167" fontId="2" fillId="0" borderId="0" xfId="2" applyNumberFormat="1" applyFont="1"/>
    <xf numFmtId="164" fontId="2" fillId="2" borderId="17" xfId="1" applyFont="1" applyFill="1" applyBorder="1" applyAlignment="1"/>
    <xf numFmtId="166" fontId="2" fillId="2" borderId="17" xfId="1" applyNumberFormat="1" applyFont="1" applyFill="1" applyBorder="1" applyAlignment="1"/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" fontId="2" fillId="0" borderId="21" xfId="0" applyNumberFormat="1" applyFont="1" applyBorder="1"/>
    <xf numFmtId="17" fontId="2" fillId="0" borderId="23" xfId="0" applyNumberFormat="1" applyFont="1" applyBorder="1"/>
    <xf numFmtId="165" fontId="2" fillId="2" borderId="29" xfId="1" applyNumberFormat="1" applyFont="1" applyFill="1" applyBorder="1" applyAlignment="1"/>
    <xf numFmtId="0" fontId="3" fillId="0" borderId="30" xfId="0" applyFont="1" applyBorder="1" applyAlignment="1">
      <alignment horizontal="left"/>
    </xf>
    <xf numFmtId="0" fontId="5" fillId="0" borderId="31" xfId="0" applyFont="1" applyBorder="1"/>
    <xf numFmtId="165" fontId="2" fillId="2" borderId="32" xfId="1" applyNumberFormat="1" applyFont="1" applyFill="1" applyBorder="1" applyAlignment="1"/>
    <xf numFmtId="165" fontId="2" fillId="2" borderId="33" xfId="1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obi.nnorukah/Documents/Copy%20of%20NBET%20Invoice%20and%20Payment%20Data%20for%202016%20to%20NERC_AG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co"/>
      <sheetName val="Other Genco Charges"/>
      <sheetName val="Load Participant"/>
      <sheetName val="Load Payment"/>
      <sheetName val="Genco Payment"/>
      <sheetName val="Payment Records"/>
    </sheetNames>
    <sheetDataSet>
      <sheetData sheetId="0">
        <row r="7">
          <cell r="O7">
            <v>0</v>
          </cell>
        </row>
        <row r="8">
          <cell r="O8">
            <v>776519645.28769803</v>
          </cell>
        </row>
        <row r="9">
          <cell r="O9">
            <v>1880509053.7842498</v>
          </cell>
        </row>
        <row r="10">
          <cell r="O10">
            <v>0</v>
          </cell>
        </row>
        <row r="11">
          <cell r="O11">
            <v>694008533.02989995</v>
          </cell>
        </row>
        <row r="12">
          <cell r="O12">
            <v>3905356566.6132498</v>
          </cell>
        </row>
        <row r="13">
          <cell r="O13">
            <v>9497223599.5550003</v>
          </cell>
        </row>
        <row r="14">
          <cell r="O14">
            <v>0</v>
          </cell>
        </row>
        <row r="15">
          <cell r="O15">
            <v>1841965001.1575</v>
          </cell>
        </row>
        <row r="16">
          <cell r="O16">
            <v>924884007.76425004</v>
          </cell>
        </row>
        <row r="17">
          <cell r="O17">
            <v>470257738.50400001</v>
          </cell>
        </row>
        <row r="18">
          <cell r="O18">
            <v>720136304.477</v>
          </cell>
        </row>
        <row r="19">
          <cell r="O19">
            <v>1352120409.7192001</v>
          </cell>
        </row>
        <row r="20">
          <cell r="O20">
            <v>1346226856.5892401</v>
          </cell>
        </row>
        <row r="21">
          <cell r="O21">
            <v>2765977372.6871996</v>
          </cell>
        </row>
        <row r="22">
          <cell r="O22">
            <v>2154018014.8364</v>
          </cell>
        </row>
        <row r="23">
          <cell r="O23">
            <v>122204814.73699999</v>
          </cell>
        </row>
        <row r="24">
          <cell r="O24">
            <v>0</v>
          </cell>
        </row>
        <row r="25">
          <cell r="O25">
            <v>2340824715.921</v>
          </cell>
        </row>
        <row r="26">
          <cell r="O26">
            <v>1493214704.9489999</v>
          </cell>
        </row>
        <row r="27">
          <cell r="O27">
            <v>0</v>
          </cell>
        </row>
        <row r="28">
          <cell r="O28">
            <v>442274568.77850008</v>
          </cell>
        </row>
        <row r="29">
          <cell r="O29">
            <v>897486918.90899992</v>
          </cell>
        </row>
        <row r="30">
          <cell r="O30">
            <v>1320358605.6289999</v>
          </cell>
        </row>
        <row r="31">
          <cell r="O31">
            <v>0</v>
          </cell>
        </row>
        <row r="41">
          <cell r="O41">
            <v>0</v>
          </cell>
        </row>
        <row r="42">
          <cell r="O42">
            <v>1647211876.4148121</v>
          </cell>
        </row>
        <row r="43">
          <cell r="O43">
            <v>1162081341.8448751</v>
          </cell>
        </row>
        <row r="44">
          <cell r="O44">
            <v>0</v>
          </cell>
        </row>
        <row r="45">
          <cell r="O45">
            <v>673217892.59424996</v>
          </cell>
        </row>
        <row r="46">
          <cell r="O46">
            <v>2834243656.67662</v>
          </cell>
        </row>
        <row r="47">
          <cell r="O47">
            <v>7451353882.2338228</v>
          </cell>
        </row>
        <row r="48">
          <cell r="O48">
            <v>0</v>
          </cell>
        </row>
        <row r="49">
          <cell r="O49">
            <v>1134735138.2371001</v>
          </cell>
        </row>
        <row r="50">
          <cell r="O50">
            <v>946807396.49689984</v>
          </cell>
        </row>
        <row r="51">
          <cell r="O51">
            <v>400260626.19400001</v>
          </cell>
        </row>
        <row r="52">
          <cell r="O52">
            <v>1051884250.155</v>
          </cell>
        </row>
        <row r="53">
          <cell r="O53">
            <v>1529789364.7760043</v>
          </cell>
        </row>
        <row r="54">
          <cell r="O54">
            <v>1436480989.5633583</v>
          </cell>
        </row>
        <row r="55">
          <cell r="O55">
            <v>2692431731.95188</v>
          </cell>
        </row>
        <row r="56">
          <cell r="O56">
            <v>1409049077.9717999</v>
          </cell>
        </row>
        <row r="57">
          <cell r="O57">
            <v>30094044.595250003</v>
          </cell>
        </row>
        <row r="58">
          <cell r="O58">
            <v>0</v>
          </cell>
        </row>
        <row r="59">
          <cell r="O59">
            <v>1411665465.5510001</v>
          </cell>
        </row>
        <row r="60">
          <cell r="O60">
            <v>1077991177.0817499</v>
          </cell>
        </row>
        <row r="61">
          <cell r="O61">
            <v>860329311.56576979</v>
          </cell>
        </row>
        <row r="62">
          <cell r="O62">
            <v>501931511.41709155</v>
          </cell>
        </row>
        <row r="63">
          <cell r="O63">
            <v>965036869.96974993</v>
          </cell>
        </row>
        <row r="64">
          <cell r="O64">
            <v>1373914553.5109603</v>
          </cell>
        </row>
        <row r="65">
          <cell r="O65">
            <v>0</v>
          </cell>
        </row>
        <row r="75">
          <cell r="O75">
            <v>0</v>
          </cell>
        </row>
        <row r="76">
          <cell r="O76">
            <v>1935399554.1545792</v>
          </cell>
        </row>
        <row r="77">
          <cell r="O77">
            <v>1067709356.948925</v>
          </cell>
        </row>
        <row r="78">
          <cell r="O78">
            <v>0</v>
          </cell>
        </row>
        <row r="79">
          <cell r="O79">
            <v>541688055.08689988</v>
          </cell>
        </row>
        <row r="80">
          <cell r="O80">
            <v>2704503273.5322285</v>
          </cell>
        </row>
        <row r="81">
          <cell r="O81">
            <v>5774403778.4096479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433545483.87632501</v>
          </cell>
        </row>
        <row r="85">
          <cell r="O85">
            <v>602209616.65199995</v>
          </cell>
        </row>
        <row r="86">
          <cell r="O86">
            <v>943894747.34699988</v>
          </cell>
        </row>
        <row r="87">
          <cell r="O87">
            <v>1594591154.328908</v>
          </cell>
        </row>
        <row r="88">
          <cell r="O88">
            <v>1515677540.2894244</v>
          </cell>
        </row>
        <row r="89">
          <cell r="O89">
            <v>2613787581.4172888</v>
          </cell>
        </row>
        <row r="90">
          <cell r="O90">
            <v>1558410673.8577151</v>
          </cell>
        </row>
        <row r="91">
          <cell r="O91">
            <v>99937236.894000009</v>
          </cell>
        </row>
        <row r="92">
          <cell r="O92">
            <v>0</v>
          </cell>
        </row>
        <row r="93">
          <cell r="O93">
            <v>1498538012.8898642</v>
          </cell>
        </row>
        <row r="94">
          <cell r="O94">
            <v>1014730277.01925</v>
          </cell>
        </row>
        <row r="95">
          <cell r="O95">
            <v>771165141.5710839</v>
          </cell>
        </row>
        <row r="96">
          <cell r="O96">
            <v>232886463.7066735</v>
          </cell>
        </row>
        <row r="97">
          <cell r="O97">
            <v>964385553.29775</v>
          </cell>
        </row>
        <row r="98">
          <cell r="O98">
            <v>1683987179.3795984</v>
          </cell>
        </row>
        <row r="99">
          <cell r="O99">
            <v>0</v>
          </cell>
        </row>
        <row r="109">
          <cell r="O109">
            <v>0</v>
          </cell>
        </row>
        <row r="110">
          <cell r="O110">
            <v>1765073474.2926803</v>
          </cell>
        </row>
        <row r="111">
          <cell r="O111">
            <v>1844103696.1252499</v>
          </cell>
        </row>
        <row r="112">
          <cell r="O112">
            <v>0</v>
          </cell>
        </row>
        <row r="113">
          <cell r="O113">
            <v>470275235.04824996</v>
          </cell>
        </row>
        <row r="114">
          <cell r="O114">
            <v>2600130360.2742243</v>
          </cell>
        </row>
        <row r="115">
          <cell r="O115">
            <v>3827609510.0301523</v>
          </cell>
        </row>
        <row r="116">
          <cell r="O116">
            <v>0</v>
          </cell>
        </row>
        <row r="117">
          <cell r="O117">
            <v>141589358.17582589</v>
          </cell>
        </row>
        <row r="118">
          <cell r="O118">
            <v>898185036.65575004</v>
          </cell>
        </row>
        <row r="119">
          <cell r="O119">
            <v>627987310.546</v>
          </cell>
        </row>
        <row r="120">
          <cell r="O120">
            <v>988800589.03974986</v>
          </cell>
        </row>
        <row r="121">
          <cell r="O121">
            <v>1291441524.016012</v>
          </cell>
        </row>
        <row r="122">
          <cell r="O122">
            <v>1443198864.5413363</v>
          </cell>
        </row>
        <row r="123">
          <cell r="O123">
            <v>2603023633.7470145</v>
          </cell>
        </row>
        <row r="124">
          <cell r="O124">
            <v>1343651646.8723283</v>
          </cell>
        </row>
        <row r="125">
          <cell r="O125">
            <v>203820896.68175</v>
          </cell>
        </row>
        <row r="126">
          <cell r="O126">
            <v>0</v>
          </cell>
        </row>
        <row r="127">
          <cell r="O127">
            <v>1055885692.4755385</v>
          </cell>
        </row>
        <row r="128">
          <cell r="O128">
            <v>949951655.10249996</v>
          </cell>
        </row>
        <row r="129">
          <cell r="O129">
            <v>0</v>
          </cell>
        </row>
        <row r="130">
          <cell r="O130">
            <v>341078160.01188552</v>
          </cell>
        </row>
        <row r="131">
          <cell r="O131">
            <v>771307113.90700006</v>
          </cell>
        </row>
        <row r="132">
          <cell r="O132">
            <v>721613023.56446993</v>
          </cell>
        </row>
        <row r="133">
          <cell r="O133">
            <v>0</v>
          </cell>
        </row>
        <row r="143">
          <cell r="O143">
            <v>0</v>
          </cell>
        </row>
        <row r="144">
          <cell r="O144">
            <v>2743325983.3232336</v>
          </cell>
        </row>
        <row r="145">
          <cell r="O145">
            <v>2052715649.5351479</v>
          </cell>
        </row>
        <row r="146">
          <cell r="O146">
            <v>0</v>
          </cell>
        </row>
        <row r="147">
          <cell r="O147">
            <v>476296078.67472261</v>
          </cell>
        </row>
        <row r="148">
          <cell r="O148">
            <v>3574042965.0583763</v>
          </cell>
        </row>
        <row r="149">
          <cell r="O149">
            <v>4770368445.1576138</v>
          </cell>
        </row>
        <row r="150">
          <cell r="O150">
            <v>117592343.4845755</v>
          </cell>
        </row>
        <row r="151">
          <cell r="O151">
            <v>719394914.57484174</v>
          </cell>
        </row>
        <row r="152">
          <cell r="O152">
            <v>783644813.03481984</v>
          </cell>
        </row>
        <row r="153">
          <cell r="O153">
            <v>825286052.95305657</v>
          </cell>
        </row>
        <row r="154">
          <cell r="O154">
            <v>799731914.53326452</v>
          </cell>
        </row>
        <row r="155">
          <cell r="O155">
            <v>2077246615.6757963</v>
          </cell>
        </row>
        <row r="156">
          <cell r="O156">
            <v>1872394202.1233935</v>
          </cell>
        </row>
        <row r="157">
          <cell r="O157">
            <v>3486795847.9003358</v>
          </cell>
        </row>
        <row r="158">
          <cell r="O158">
            <v>1598194222.226861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1609756194.0737491</v>
          </cell>
        </row>
        <row r="162">
          <cell r="O162">
            <v>476098970.86433852</v>
          </cell>
        </row>
        <row r="163">
          <cell r="O163">
            <v>0</v>
          </cell>
        </row>
        <row r="164">
          <cell r="O164">
            <v>244761868.18851215</v>
          </cell>
        </row>
        <row r="165">
          <cell r="O165">
            <v>687990133.95634449</v>
          </cell>
        </row>
        <row r="166">
          <cell r="O166">
            <v>555142361.42641628</v>
          </cell>
        </row>
        <row r="167">
          <cell r="O167">
            <v>0</v>
          </cell>
        </row>
        <row r="177">
          <cell r="O177">
            <v>0</v>
          </cell>
        </row>
        <row r="178">
          <cell r="O178">
            <v>1402806549.6299469</v>
          </cell>
        </row>
        <row r="179">
          <cell r="O179">
            <v>1316751942.69609</v>
          </cell>
        </row>
        <row r="180">
          <cell r="O180">
            <v>0</v>
          </cell>
        </row>
        <row r="181">
          <cell r="O181">
            <v>408952504.70302832</v>
          </cell>
        </row>
        <row r="182">
          <cell r="O182">
            <v>2548773049.3545542</v>
          </cell>
        </row>
        <row r="183">
          <cell r="O183">
            <v>3358844631.0842972</v>
          </cell>
        </row>
        <row r="184">
          <cell r="O184">
            <v>468725418.09169358</v>
          </cell>
        </row>
        <row r="185">
          <cell r="O185">
            <v>776896750.24468768</v>
          </cell>
        </row>
        <row r="186">
          <cell r="O186">
            <v>664852853.08627093</v>
          </cell>
        </row>
        <row r="187">
          <cell r="O187">
            <v>744844134.21275377</v>
          </cell>
        </row>
        <row r="188">
          <cell r="O188">
            <v>484822110.48571384</v>
          </cell>
        </row>
        <row r="189">
          <cell r="O189">
            <v>2571544846.095921</v>
          </cell>
        </row>
        <row r="190">
          <cell r="O190">
            <v>1805253757.8124146</v>
          </cell>
        </row>
        <row r="191">
          <cell r="O191">
            <v>2838210734.1942558</v>
          </cell>
        </row>
        <row r="192">
          <cell r="O192">
            <v>1376233364.5951982</v>
          </cell>
        </row>
        <row r="193">
          <cell r="O193">
            <v>0</v>
          </cell>
        </row>
        <row r="194">
          <cell r="O194">
            <v>54569048.971253693</v>
          </cell>
        </row>
        <row r="195">
          <cell r="O195">
            <v>1369913487.3587687</v>
          </cell>
        </row>
        <row r="196">
          <cell r="O196">
            <v>394455600.47220039</v>
          </cell>
        </row>
        <row r="197">
          <cell r="O197">
            <v>0</v>
          </cell>
        </row>
        <row r="198">
          <cell r="O198">
            <v>525288770.46838963</v>
          </cell>
        </row>
        <row r="199">
          <cell r="O199">
            <v>657653724.56693363</v>
          </cell>
        </row>
        <row r="200">
          <cell r="O200">
            <v>972018977.24119425</v>
          </cell>
        </row>
        <row r="201">
          <cell r="O201">
            <v>0</v>
          </cell>
        </row>
        <row r="211">
          <cell r="O211">
            <v>0</v>
          </cell>
        </row>
        <row r="212">
          <cell r="O212">
            <v>1175872375.5477886</v>
          </cell>
        </row>
        <row r="213">
          <cell r="O213">
            <v>0</v>
          </cell>
        </row>
        <row r="214">
          <cell r="O214">
            <v>0</v>
          </cell>
        </row>
        <row r="215">
          <cell r="O215">
            <v>567184679.7373023</v>
          </cell>
        </row>
        <row r="216">
          <cell r="O216">
            <v>4553377553.1481152</v>
          </cell>
        </row>
        <row r="217">
          <cell r="O217">
            <v>3307843275.3869581</v>
          </cell>
        </row>
        <row r="218">
          <cell r="O218">
            <v>722521601.96765888</v>
          </cell>
        </row>
        <row r="219">
          <cell r="O219">
            <v>1022231912.1596088</v>
          </cell>
        </row>
        <row r="220">
          <cell r="O220">
            <v>649423684.01100063</v>
          </cell>
        </row>
        <row r="221">
          <cell r="O221">
            <v>651213095.6868732</v>
          </cell>
        </row>
        <row r="222">
          <cell r="O222">
            <v>842461287.28442943</v>
          </cell>
        </row>
        <row r="223">
          <cell r="O223">
            <v>2723453473.9513679</v>
          </cell>
        </row>
        <row r="224">
          <cell r="O224">
            <v>2285332915.0170336</v>
          </cell>
        </row>
        <row r="225">
          <cell r="O225">
            <v>3986639112.4572515</v>
          </cell>
        </row>
        <row r="226">
          <cell r="O226">
            <v>1952119846.3732285</v>
          </cell>
        </row>
        <row r="227">
          <cell r="O227">
            <v>0</v>
          </cell>
        </row>
        <row r="228">
          <cell r="O228">
            <v>0</v>
          </cell>
        </row>
        <row r="229">
          <cell r="O229">
            <v>1780966691.3376925</v>
          </cell>
        </row>
        <row r="230">
          <cell r="O230">
            <v>1159941700.69642</v>
          </cell>
        </row>
        <row r="231">
          <cell r="O231">
            <v>108815371.8594552</v>
          </cell>
        </row>
        <row r="232">
          <cell r="O232">
            <v>824417405.40680707</v>
          </cell>
        </row>
        <row r="233">
          <cell r="O233">
            <v>1244798397.7874875</v>
          </cell>
        </row>
        <row r="234">
          <cell r="O234">
            <v>2595822176.2546849</v>
          </cell>
        </row>
        <row r="235">
          <cell r="O235">
            <v>0</v>
          </cell>
        </row>
        <row r="245">
          <cell r="O245">
            <v>0</v>
          </cell>
        </row>
        <row r="246">
          <cell r="O246">
            <v>151309846.49800181</v>
          </cell>
        </row>
        <row r="247">
          <cell r="O247">
            <v>978859400.41911316</v>
          </cell>
        </row>
        <row r="248">
          <cell r="O248">
            <v>0</v>
          </cell>
        </row>
        <row r="249">
          <cell r="O249">
            <v>695200330.88676286</v>
          </cell>
        </row>
        <row r="250">
          <cell r="O250">
            <v>4480043939.9289036</v>
          </cell>
        </row>
        <row r="251">
          <cell r="O251">
            <v>5748232833.0260639</v>
          </cell>
        </row>
        <row r="252">
          <cell r="O252">
            <v>0</v>
          </cell>
        </row>
        <row r="253">
          <cell r="O253">
            <v>1259272206.2679873</v>
          </cell>
        </row>
        <row r="254">
          <cell r="O254">
            <v>995672472.39768577</v>
          </cell>
        </row>
        <row r="255">
          <cell r="O255">
            <v>540937204.0325824</v>
          </cell>
        </row>
        <row r="256">
          <cell r="O256">
            <v>1401729339.8060203</v>
          </cell>
        </row>
        <row r="257">
          <cell r="O257">
            <v>3187563509.1716299</v>
          </cell>
        </row>
        <row r="258">
          <cell r="O258">
            <v>2261248018.1660967</v>
          </cell>
        </row>
        <row r="259">
          <cell r="O259">
            <v>4274403054.1778717</v>
          </cell>
        </row>
        <row r="260">
          <cell r="O260">
            <v>2118004630.5963531</v>
          </cell>
        </row>
        <row r="261">
          <cell r="O261">
            <v>0</v>
          </cell>
        </row>
        <row r="262">
          <cell r="O262">
            <v>69730730.542929649</v>
          </cell>
        </row>
        <row r="263">
          <cell r="O263">
            <v>2083353552.7932611</v>
          </cell>
        </row>
        <row r="264">
          <cell r="O264">
            <v>1373896193.8329253</v>
          </cell>
        </row>
        <row r="265">
          <cell r="O265">
            <v>41024258.906639054</v>
          </cell>
        </row>
        <row r="266">
          <cell r="O266">
            <v>927554239.68386102</v>
          </cell>
        </row>
        <row r="267">
          <cell r="O267">
            <v>1339041926.605341</v>
          </cell>
        </row>
        <row r="268">
          <cell r="O268">
            <v>4165193202.3457227</v>
          </cell>
        </row>
        <row r="269">
          <cell r="O269">
            <v>0</v>
          </cell>
        </row>
        <row r="279">
          <cell r="O279">
            <v>0</v>
          </cell>
        </row>
        <row r="280">
          <cell r="O280">
            <v>115860192.32176611</v>
          </cell>
        </row>
        <row r="281">
          <cell r="O281">
            <v>665323309.89557147</v>
          </cell>
        </row>
        <row r="282">
          <cell r="O282">
            <v>0</v>
          </cell>
        </row>
        <row r="283">
          <cell r="O283">
            <v>582930452.87403297</v>
          </cell>
        </row>
        <row r="284">
          <cell r="O284">
            <v>3955410016.5396843</v>
          </cell>
        </row>
        <row r="285">
          <cell r="O285">
            <v>6594426703.3899422</v>
          </cell>
        </row>
        <row r="286">
          <cell r="O286">
            <v>501009417.66535187</v>
          </cell>
        </row>
        <row r="287">
          <cell r="O287">
            <v>1246551340.3706422</v>
          </cell>
        </row>
        <row r="288">
          <cell r="O288">
            <v>957141791.83071733</v>
          </cell>
        </row>
        <row r="289">
          <cell r="O289">
            <v>477730396.52946043</v>
          </cell>
        </row>
        <row r="290">
          <cell r="O290">
            <v>1315342972.7679875</v>
          </cell>
        </row>
        <row r="291">
          <cell r="O291">
            <v>3287394745.5548973</v>
          </cell>
        </row>
        <row r="292">
          <cell r="O292">
            <v>1549013901.6489193</v>
          </cell>
        </row>
        <row r="293">
          <cell r="O293">
            <v>4153377279.9658022</v>
          </cell>
        </row>
        <row r="294">
          <cell r="O294">
            <v>2587295314.4466887</v>
          </cell>
        </row>
        <row r="295">
          <cell r="O295">
            <v>1032592946.3662376</v>
          </cell>
        </row>
        <row r="296">
          <cell r="O296">
            <v>428219975.44351518</v>
          </cell>
        </row>
        <row r="297">
          <cell r="O297">
            <v>2719298878.9549627</v>
          </cell>
        </row>
        <row r="298">
          <cell r="O298">
            <v>1235361790.6312709</v>
          </cell>
        </row>
        <row r="299">
          <cell r="O299">
            <v>200039393.69725817</v>
          </cell>
        </row>
        <row r="300">
          <cell r="O300">
            <v>619343333.59070456</v>
          </cell>
        </row>
        <row r="301">
          <cell r="O301">
            <v>1320135399.2393672</v>
          </cell>
        </row>
        <row r="302">
          <cell r="O302">
            <v>3906889887.9358215</v>
          </cell>
        </row>
        <row r="303">
          <cell r="O303">
            <v>0</v>
          </cell>
        </row>
        <row r="313">
          <cell r="O313">
            <v>0</v>
          </cell>
        </row>
        <row r="314">
          <cell r="O314">
            <v>261718908.78386301</v>
          </cell>
        </row>
        <row r="315">
          <cell r="O315">
            <v>586179408.95444608</v>
          </cell>
        </row>
        <row r="316">
          <cell r="O316">
            <v>0</v>
          </cell>
        </row>
        <row r="317">
          <cell r="O317">
            <v>663332556.49957645</v>
          </cell>
        </row>
        <row r="318">
          <cell r="O318">
            <v>5094555564.4451151</v>
          </cell>
        </row>
        <row r="319">
          <cell r="O319">
            <v>7339499429.1306868</v>
          </cell>
        </row>
        <row r="320">
          <cell r="O320">
            <v>746664534.12130105</v>
          </cell>
        </row>
        <row r="321">
          <cell r="O321">
            <v>1735601215.3998423</v>
          </cell>
        </row>
        <row r="322">
          <cell r="O322">
            <v>1121487529.7686899</v>
          </cell>
        </row>
        <row r="323">
          <cell r="O323">
            <v>381681084.37473106</v>
          </cell>
        </row>
        <row r="324">
          <cell r="O324">
            <v>441869118.27626789</v>
          </cell>
        </row>
        <row r="325">
          <cell r="O325">
            <v>3450091664.130909</v>
          </cell>
        </row>
        <row r="326">
          <cell r="O326">
            <v>1793902297.5028548</v>
          </cell>
        </row>
        <row r="327">
          <cell r="O327">
            <v>3237185616.8060846</v>
          </cell>
        </row>
        <row r="328">
          <cell r="O328">
            <v>2665178743.251307</v>
          </cell>
        </row>
        <row r="329">
          <cell r="O329">
            <v>1133831463.8622656</v>
          </cell>
        </row>
        <row r="330">
          <cell r="O330">
            <v>377008075.35750246</v>
          </cell>
        </row>
        <row r="331">
          <cell r="O331">
            <v>2915481523.5361905</v>
          </cell>
        </row>
        <row r="332">
          <cell r="O332">
            <v>2180262530.8003049</v>
          </cell>
        </row>
        <row r="333">
          <cell r="O333">
            <v>0</v>
          </cell>
        </row>
        <row r="334">
          <cell r="O334">
            <v>887197356.48876107</v>
          </cell>
        </row>
        <row r="335">
          <cell r="O335">
            <v>1343746007.6537988</v>
          </cell>
        </row>
        <row r="336">
          <cell r="O336">
            <v>3369274563.8656287</v>
          </cell>
        </row>
        <row r="337">
          <cell r="O337">
            <v>0</v>
          </cell>
        </row>
        <row r="347">
          <cell r="O347">
            <v>0</v>
          </cell>
        </row>
        <row r="348">
          <cell r="O348">
            <v>1626055367.8593719</v>
          </cell>
        </row>
        <row r="349">
          <cell r="O349">
            <v>1238066259.2364054</v>
          </cell>
        </row>
        <row r="350">
          <cell r="O350">
            <v>0</v>
          </cell>
        </row>
        <row r="351">
          <cell r="O351">
            <v>1215530346.3571644</v>
          </cell>
        </row>
        <row r="352">
          <cell r="O352">
            <v>4174762873.9200602</v>
          </cell>
        </row>
        <row r="353">
          <cell r="O353">
            <v>4834598641.5087976</v>
          </cell>
        </row>
        <row r="354">
          <cell r="O354">
            <v>119186446.19068821</v>
          </cell>
        </row>
        <row r="355">
          <cell r="O355">
            <v>1506168496.5790114</v>
          </cell>
        </row>
        <row r="356">
          <cell r="O356">
            <v>1118716837.0043087</v>
          </cell>
        </row>
        <row r="357">
          <cell r="O357">
            <v>0</v>
          </cell>
        </row>
        <row r="358">
          <cell r="O358">
            <v>1235107965.4289613</v>
          </cell>
        </row>
        <row r="359">
          <cell r="O359">
            <v>3029850036.519938</v>
          </cell>
        </row>
        <row r="360">
          <cell r="O360">
            <v>2316151884.9954357</v>
          </cell>
        </row>
        <row r="361">
          <cell r="O361">
            <v>5122290680.4154797</v>
          </cell>
        </row>
        <row r="362">
          <cell r="O362">
            <v>2386628631.528801</v>
          </cell>
        </row>
        <row r="363">
          <cell r="O363">
            <v>0</v>
          </cell>
        </row>
        <row r="364">
          <cell r="O364">
            <v>497851802.10990608</v>
          </cell>
        </row>
        <row r="365">
          <cell r="O365">
            <v>2191435001.1246858</v>
          </cell>
        </row>
        <row r="366">
          <cell r="O366">
            <v>1130433623.3087614</v>
          </cell>
        </row>
        <row r="367">
          <cell r="O367">
            <v>0</v>
          </cell>
        </row>
        <row r="368">
          <cell r="O368">
            <v>735312496.44082773</v>
          </cell>
        </row>
        <row r="369">
          <cell r="O369">
            <v>1273379011.3024943</v>
          </cell>
        </row>
        <row r="370">
          <cell r="O370">
            <v>3125963644.5999613</v>
          </cell>
        </row>
        <row r="371">
          <cell r="O371">
            <v>2945331.2846294828</v>
          </cell>
        </row>
        <row r="381">
          <cell r="O381">
            <v>0</v>
          </cell>
        </row>
        <row r="382">
          <cell r="O382">
            <v>0</v>
          </cell>
        </row>
        <row r="383">
          <cell r="O383">
            <v>0</v>
          </cell>
        </row>
        <row r="384">
          <cell r="O384">
            <v>0</v>
          </cell>
        </row>
        <row r="385">
          <cell r="O385">
            <v>0</v>
          </cell>
        </row>
        <row r="386">
          <cell r="O386">
            <v>0</v>
          </cell>
        </row>
        <row r="387">
          <cell r="O387">
            <v>0</v>
          </cell>
        </row>
        <row r="388">
          <cell r="O388">
            <v>0</v>
          </cell>
        </row>
        <row r="389">
          <cell r="O389">
            <v>0</v>
          </cell>
        </row>
        <row r="390">
          <cell r="O390">
            <v>0</v>
          </cell>
        </row>
        <row r="391">
          <cell r="O391">
            <v>0</v>
          </cell>
        </row>
        <row r="392">
          <cell r="O392">
            <v>0</v>
          </cell>
        </row>
        <row r="393">
          <cell r="O393">
            <v>0</v>
          </cell>
        </row>
        <row r="394">
          <cell r="O394">
            <v>0</v>
          </cell>
        </row>
        <row r="395">
          <cell r="O395">
            <v>0</v>
          </cell>
        </row>
        <row r="396">
          <cell r="O396">
            <v>0</v>
          </cell>
        </row>
        <row r="397">
          <cell r="O397">
            <v>0</v>
          </cell>
        </row>
        <row r="398">
          <cell r="O398">
            <v>0</v>
          </cell>
        </row>
        <row r="399">
          <cell r="O399">
            <v>0</v>
          </cell>
        </row>
        <row r="400">
          <cell r="O400">
            <v>0</v>
          </cell>
        </row>
        <row r="401">
          <cell r="O401">
            <v>0</v>
          </cell>
        </row>
        <row r="402">
          <cell r="O402">
            <v>0</v>
          </cell>
        </row>
        <row r="403">
          <cell r="O403">
            <v>0</v>
          </cell>
        </row>
        <row r="404">
          <cell r="O404">
            <v>0</v>
          </cell>
        </row>
        <row r="405">
          <cell r="O405">
            <v>0</v>
          </cell>
        </row>
      </sheetData>
      <sheetData sheetId="1">
        <row r="77">
          <cell r="J77">
            <v>1159872.6599682709</v>
          </cell>
        </row>
        <row r="109">
          <cell r="J109">
            <v>4639490.6398730837</v>
          </cell>
        </row>
        <row r="141">
          <cell r="J141">
            <v>11539849.814912746</v>
          </cell>
        </row>
        <row r="173">
          <cell r="J173">
            <v>2586751.5388683234</v>
          </cell>
        </row>
        <row r="205">
          <cell r="J205">
            <v>1798685.7747223692</v>
          </cell>
        </row>
        <row r="237">
          <cell r="J237">
            <v>0</v>
          </cell>
        </row>
        <row r="269">
          <cell r="J269">
            <v>5396058.7199999997</v>
          </cell>
        </row>
        <row r="301">
          <cell r="J301">
            <v>899333.95499999996</v>
          </cell>
        </row>
        <row r="333">
          <cell r="J333">
            <v>897870.96774193551</v>
          </cell>
        </row>
      </sheetData>
      <sheetData sheetId="2">
        <row r="7">
          <cell r="K7">
            <v>4467545497.1741905</v>
          </cell>
          <cell r="L7">
            <v>1609323211.1900001</v>
          </cell>
        </row>
        <row r="8">
          <cell r="K8">
            <v>2748025671.3337584</v>
          </cell>
          <cell r="L8">
            <v>0</v>
          </cell>
        </row>
        <row r="9">
          <cell r="K9">
            <v>2997901772.1766644</v>
          </cell>
          <cell r="L9">
            <v>2253773485.8099999</v>
          </cell>
        </row>
        <row r="10">
          <cell r="K10">
            <v>3760045465.5164261</v>
          </cell>
          <cell r="L10">
            <v>1125000000</v>
          </cell>
        </row>
        <row r="11">
          <cell r="K11">
            <v>3575067487.9187622</v>
          </cell>
          <cell r="L11">
            <v>2200000000</v>
          </cell>
        </row>
        <row r="12">
          <cell r="K12">
            <v>4334015560.887208</v>
          </cell>
          <cell r="L12">
            <v>1366734450.24</v>
          </cell>
        </row>
        <row r="13">
          <cell r="K13">
            <v>2140825888.2576523</v>
          </cell>
          <cell r="L13">
            <v>749289060.88999999</v>
          </cell>
        </row>
        <row r="14">
          <cell r="K14">
            <v>2697627713.7098327</v>
          </cell>
          <cell r="L14">
            <v>600000000</v>
          </cell>
        </row>
        <row r="15">
          <cell r="K15">
            <v>2022191363.3151112</v>
          </cell>
          <cell r="L15">
            <v>400000000</v>
          </cell>
        </row>
        <row r="16">
          <cell r="K16">
            <v>2810871685.3488264</v>
          </cell>
          <cell r="L16">
            <v>0</v>
          </cell>
        </row>
        <row r="17">
          <cell r="K17">
            <v>868366757.78229344</v>
          </cell>
          <cell r="L17">
            <v>184088880.19999999</v>
          </cell>
        </row>
        <row r="18">
          <cell r="K18">
            <v>65689782.5</v>
          </cell>
          <cell r="L18">
            <v>0</v>
          </cell>
        </row>
        <row r="19">
          <cell r="K19">
            <v>345555027.91741931</v>
          </cell>
          <cell r="L19">
            <v>0</v>
          </cell>
        </row>
        <row r="20">
          <cell r="K20">
            <v>1854403478.4427421</v>
          </cell>
          <cell r="L20">
            <v>0</v>
          </cell>
        </row>
        <row r="21">
          <cell r="K21">
            <v>788443.75</v>
          </cell>
          <cell r="L21">
            <v>0</v>
          </cell>
          <cell r="M21">
            <v>788443.75</v>
          </cell>
        </row>
        <row r="36">
          <cell r="K36">
            <v>4390057742.0359325</v>
          </cell>
          <cell r="L36">
            <v>1816886374.29</v>
          </cell>
        </row>
        <row r="37">
          <cell r="K37">
            <v>2500902232.3816929</v>
          </cell>
          <cell r="L37">
            <v>802624284.95000005</v>
          </cell>
        </row>
        <row r="38">
          <cell r="K38">
            <v>2260301454.3723006</v>
          </cell>
          <cell r="L38">
            <v>1935594286.3699999</v>
          </cell>
        </row>
        <row r="39">
          <cell r="K39">
            <v>3433328599.6980581</v>
          </cell>
          <cell r="L39">
            <v>1300000000</v>
          </cell>
        </row>
        <row r="40">
          <cell r="K40">
            <v>3092211919.442091</v>
          </cell>
          <cell r="L40">
            <v>1359000000</v>
          </cell>
        </row>
        <row r="41">
          <cell r="K41">
            <v>3334513923.8941431</v>
          </cell>
          <cell r="L41">
            <v>774666561.41999996</v>
          </cell>
        </row>
        <row r="42">
          <cell r="K42">
            <v>1903415062.8837442</v>
          </cell>
          <cell r="L42">
            <v>571024518.86000001</v>
          </cell>
        </row>
        <row r="43">
          <cell r="K43">
            <v>2274605302.122654</v>
          </cell>
          <cell r="L43">
            <v>600000000</v>
          </cell>
        </row>
        <row r="44">
          <cell r="K44">
            <v>1549268176.6149631</v>
          </cell>
          <cell r="L44">
            <v>500000000</v>
          </cell>
        </row>
        <row r="45">
          <cell r="K45">
            <v>2685651231.6003165</v>
          </cell>
          <cell r="L45">
            <v>250000000</v>
          </cell>
        </row>
        <row r="46">
          <cell r="K46">
            <v>657146832.28189313</v>
          </cell>
          <cell r="L46">
            <v>174187794.13999999</v>
          </cell>
        </row>
        <row r="47">
          <cell r="K47">
            <v>61593683.5</v>
          </cell>
          <cell r="L47">
            <v>0</v>
          </cell>
        </row>
        <row r="48">
          <cell r="K48">
            <v>359255646.92689651</v>
          </cell>
        </row>
        <row r="49">
          <cell r="K49">
            <v>1888977966.012069</v>
          </cell>
          <cell r="L49">
            <v>0</v>
          </cell>
        </row>
        <row r="50">
          <cell r="L50">
            <v>0</v>
          </cell>
          <cell r="M50">
            <v>0</v>
          </cell>
        </row>
        <row r="65">
          <cell r="K65">
            <v>3931829060.5176339</v>
          </cell>
          <cell r="L65">
            <v>700000000</v>
          </cell>
        </row>
        <row r="66">
          <cell r="K66">
            <v>2071695548.2446423</v>
          </cell>
          <cell r="L66">
            <v>828678219.29999995</v>
          </cell>
        </row>
        <row r="67">
          <cell r="K67">
            <v>1817907175.5396378</v>
          </cell>
          <cell r="L67">
            <v>908953587.76999998</v>
          </cell>
        </row>
        <row r="68">
          <cell r="K68">
            <v>2994063050.8621521</v>
          </cell>
          <cell r="L68">
            <v>1050000000</v>
          </cell>
        </row>
        <row r="69">
          <cell r="K69">
            <v>2912041738.6665511</v>
          </cell>
          <cell r="L69">
            <v>810000000</v>
          </cell>
        </row>
        <row r="70">
          <cell r="K70">
            <v>2914636618.3768439</v>
          </cell>
          <cell r="L70">
            <v>1457318309.1900001</v>
          </cell>
        </row>
        <row r="71">
          <cell r="K71">
            <v>1649291903.2360725</v>
          </cell>
          <cell r="L71">
            <v>437062354.36000001</v>
          </cell>
        </row>
        <row r="72">
          <cell r="K72">
            <v>2369656209.1931887</v>
          </cell>
          <cell r="L72">
            <v>0</v>
          </cell>
        </row>
        <row r="73">
          <cell r="K73">
            <v>1560730012.7402768</v>
          </cell>
          <cell r="L73">
            <v>300000000</v>
          </cell>
        </row>
        <row r="74">
          <cell r="K74">
            <v>2230328526.4282279</v>
          </cell>
          <cell r="L74">
            <v>610296457.65999997</v>
          </cell>
        </row>
        <row r="75">
          <cell r="K75">
            <v>688009143.82299459</v>
          </cell>
          <cell r="L75">
            <v>90242693.430000007</v>
          </cell>
        </row>
        <row r="76">
          <cell r="K76">
            <v>70334928.599999994</v>
          </cell>
          <cell r="L76">
            <v>0</v>
          </cell>
        </row>
        <row r="77">
          <cell r="K77">
            <v>468263945.07532263</v>
          </cell>
          <cell r="L77">
            <v>0</v>
          </cell>
        </row>
        <row r="78">
          <cell r="K78">
            <v>1582728973.6506855</v>
          </cell>
          <cell r="L78">
            <v>0</v>
          </cell>
        </row>
        <row r="79">
          <cell r="K79">
            <v>1029491.3654952652</v>
          </cell>
          <cell r="L79">
            <v>0</v>
          </cell>
          <cell r="M79">
            <v>1029491.3654952652</v>
          </cell>
        </row>
        <row r="80">
          <cell r="K80">
            <v>3431149.6260173684</v>
          </cell>
          <cell r="L80">
            <v>0</v>
          </cell>
          <cell r="M80">
            <v>3431149.6260173684</v>
          </cell>
        </row>
        <row r="94">
          <cell r="K94">
            <v>3494490210.3170981</v>
          </cell>
          <cell r="L94">
            <v>700000000</v>
          </cell>
        </row>
        <row r="95">
          <cell r="K95">
            <v>2155451714.1946969</v>
          </cell>
          <cell r="L95">
            <v>754408099.97000003</v>
          </cell>
        </row>
        <row r="96">
          <cell r="K96">
            <v>1274058231.824785</v>
          </cell>
          <cell r="L96">
            <v>891840762.26999998</v>
          </cell>
        </row>
        <row r="97">
          <cell r="K97">
            <v>2685962115.8386555</v>
          </cell>
          <cell r="L97">
            <v>1050000000</v>
          </cell>
        </row>
        <row r="98">
          <cell r="K98">
            <v>2514310173.1672316</v>
          </cell>
          <cell r="L98">
            <v>914958824</v>
          </cell>
        </row>
        <row r="99">
          <cell r="K99">
            <v>2427077899.6314216</v>
          </cell>
          <cell r="L99">
            <v>1274215897.3099999</v>
          </cell>
        </row>
        <row r="100">
          <cell r="K100">
            <v>1291745500.0075922</v>
          </cell>
          <cell r="L100">
            <v>0</v>
          </cell>
        </row>
        <row r="101">
          <cell r="K101">
            <v>1870909496.8347058</v>
          </cell>
          <cell r="L101">
            <v>600000000</v>
          </cell>
        </row>
        <row r="102">
          <cell r="K102">
            <v>1199948689.1695347</v>
          </cell>
          <cell r="L102">
            <v>250000000</v>
          </cell>
        </row>
        <row r="103">
          <cell r="K103">
            <v>2271598770.2111526</v>
          </cell>
          <cell r="L103">
            <v>397529784.79000002</v>
          </cell>
        </row>
        <row r="104">
          <cell r="K104">
            <v>515228768.73926109</v>
          </cell>
          <cell r="L104">
            <v>0</v>
          </cell>
        </row>
        <row r="105">
          <cell r="K105">
            <v>59345890.620000005</v>
          </cell>
          <cell r="L105">
            <v>0</v>
          </cell>
        </row>
        <row r="106">
          <cell r="K106">
            <v>441821072.8125</v>
          </cell>
          <cell r="L106">
            <v>0</v>
          </cell>
        </row>
        <row r="107">
          <cell r="K107">
            <v>1408186182.32075</v>
          </cell>
          <cell r="L107">
            <v>0</v>
          </cell>
        </row>
        <row r="108">
          <cell r="K108">
            <v>991043.10000000009</v>
          </cell>
          <cell r="L108">
            <v>0</v>
          </cell>
          <cell r="M108">
            <v>991043.10000000009</v>
          </cell>
        </row>
        <row r="109">
          <cell r="K109">
            <v>798358.06</v>
          </cell>
          <cell r="L109">
            <v>0</v>
          </cell>
          <cell r="M109">
            <v>798358.06</v>
          </cell>
        </row>
        <row r="123">
          <cell r="K123">
            <v>4053909363.1943879</v>
          </cell>
          <cell r="L123">
            <v>700000000</v>
          </cell>
        </row>
        <row r="124">
          <cell r="K124">
            <v>2685687830.736207</v>
          </cell>
          <cell r="L124">
            <v>1370125870.3</v>
          </cell>
        </row>
        <row r="125">
          <cell r="K125">
            <v>1556786935.4251935</v>
          </cell>
          <cell r="L125">
            <v>908752315.45000005</v>
          </cell>
        </row>
        <row r="126">
          <cell r="K126">
            <v>3500154052.972024</v>
          </cell>
          <cell r="L126">
            <v>740000000</v>
          </cell>
        </row>
        <row r="127">
          <cell r="K127">
            <v>3420563218.4373064</v>
          </cell>
          <cell r="L127">
            <v>0</v>
          </cell>
        </row>
        <row r="128">
          <cell r="K128">
            <v>3216335211.2175565</v>
          </cell>
          <cell r="L128">
            <v>1095272060.04</v>
          </cell>
        </row>
        <row r="129">
          <cell r="K129">
            <v>1384826483.8235075</v>
          </cell>
          <cell r="L129">
            <v>338945605.51999998</v>
          </cell>
        </row>
        <row r="130">
          <cell r="K130">
            <v>2193627435.9096761</v>
          </cell>
          <cell r="L130">
            <v>900000000</v>
          </cell>
        </row>
        <row r="131">
          <cell r="K131">
            <v>1190148259.0542793</v>
          </cell>
          <cell r="L131">
            <v>200000000</v>
          </cell>
        </row>
        <row r="132">
          <cell r="K132">
            <v>3203205577.5546184</v>
          </cell>
          <cell r="L132">
            <v>560560976.07000005</v>
          </cell>
        </row>
        <row r="133">
          <cell r="K133">
            <v>446828225.17930579</v>
          </cell>
          <cell r="L133">
            <v>111707056.3</v>
          </cell>
        </row>
        <row r="134">
          <cell r="K134">
            <v>96490054.332289472</v>
          </cell>
          <cell r="L134">
            <v>0</v>
          </cell>
        </row>
        <row r="135">
          <cell r="K135">
            <v>536344148.51612902</v>
          </cell>
          <cell r="L135">
            <v>0</v>
          </cell>
        </row>
        <row r="136">
          <cell r="K136">
            <v>1641087067.516129</v>
          </cell>
          <cell r="L136">
            <v>0</v>
          </cell>
        </row>
        <row r="137">
          <cell r="K137">
            <v>1373791.9190042005</v>
          </cell>
          <cell r="L137">
            <v>0</v>
          </cell>
          <cell r="M137">
            <v>1373791.9190042005</v>
          </cell>
        </row>
        <row r="138">
          <cell r="K138">
            <v>1006894.8900426424</v>
          </cell>
          <cell r="L138">
            <v>0</v>
          </cell>
          <cell r="M138">
            <v>1006894.8900426424</v>
          </cell>
        </row>
        <row r="139">
          <cell r="K139">
            <v>17406119.318999998</v>
          </cell>
          <cell r="M139">
            <v>17406119.318999998</v>
          </cell>
        </row>
        <row r="152">
          <cell r="K152">
            <v>3006621298.316617</v>
          </cell>
          <cell r="L152">
            <v>400000000</v>
          </cell>
        </row>
        <row r="153">
          <cell r="K153">
            <v>2358436730.8193269</v>
          </cell>
          <cell r="L153">
            <v>838326632.87</v>
          </cell>
        </row>
        <row r="154">
          <cell r="K154">
            <v>1368707595.2068658</v>
          </cell>
          <cell r="L154">
            <v>159653102.08000001</v>
          </cell>
        </row>
        <row r="155">
          <cell r="K155">
            <v>2688095720.366159</v>
          </cell>
          <cell r="L155">
            <v>765000000</v>
          </cell>
        </row>
        <row r="156">
          <cell r="K156">
            <v>3185715092.5330529</v>
          </cell>
          <cell r="L156">
            <v>1082274172</v>
          </cell>
        </row>
        <row r="157">
          <cell r="K157">
            <v>2971711693.7843099</v>
          </cell>
          <cell r="L157">
            <v>1188684677.51</v>
          </cell>
        </row>
        <row r="158">
          <cell r="K158">
            <v>988795809.46505332</v>
          </cell>
          <cell r="L158">
            <v>148319371.41999999</v>
          </cell>
        </row>
        <row r="159">
          <cell r="K159">
            <v>1933899265.7578247</v>
          </cell>
          <cell r="L159">
            <v>0</v>
          </cell>
        </row>
        <row r="160">
          <cell r="K160">
            <v>874955031.85179317</v>
          </cell>
          <cell r="L160">
            <v>350000000</v>
          </cell>
        </row>
        <row r="161">
          <cell r="K161">
            <v>2871212488.7132573</v>
          </cell>
          <cell r="L161">
            <v>574242497.74000001</v>
          </cell>
        </row>
        <row r="162">
          <cell r="K162">
            <v>287595180.52880907</v>
          </cell>
          <cell r="L162">
            <v>0</v>
          </cell>
        </row>
        <row r="163">
          <cell r="K163">
            <v>114457768.98475203</v>
          </cell>
          <cell r="L163">
            <v>0</v>
          </cell>
        </row>
        <row r="164">
          <cell r="K164">
            <v>500629089.60949993</v>
          </cell>
          <cell r="L164">
            <v>0</v>
          </cell>
        </row>
        <row r="165">
          <cell r="K165">
            <v>1258216260.820379</v>
          </cell>
          <cell r="L165">
            <v>0</v>
          </cell>
        </row>
        <row r="166">
          <cell r="K166">
            <v>1225117.8596297973</v>
          </cell>
          <cell r="L166">
            <v>0</v>
          </cell>
          <cell r="M166">
            <v>1225117.8596297973</v>
          </cell>
        </row>
        <row r="167">
          <cell r="K167">
            <v>901547.7408375059</v>
          </cell>
          <cell r="L167">
            <v>0</v>
          </cell>
          <cell r="M167">
            <v>901547.7408375059</v>
          </cell>
        </row>
        <row r="168">
          <cell r="K168">
            <v>13824353.083060332</v>
          </cell>
          <cell r="M168">
            <v>13824353.083060332</v>
          </cell>
        </row>
        <row r="181">
          <cell r="K181">
            <v>3577626767.1932139</v>
          </cell>
          <cell r="L181">
            <v>650000000</v>
          </cell>
        </row>
        <row r="182">
          <cell r="K182">
            <v>3104913455.0795226</v>
          </cell>
          <cell r="L182">
            <v>0</v>
          </cell>
        </row>
        <row r="183">
          <cell r="K183">
            <v>2315012524.1376648</v>
          </cell>
          <cell r="L183">
            <v>694503757.24000001</v>
          </cell>
        </row>
        <row r="184">
          <cell r="K184">
            <v>2770085995.217268</v>
          </cell>
          <cell r="L184">
            <v>700000000</v>
          </cell>
        </row>
        <row r="185">
          <cell r="K185">
            <v>4006817376.9365892</v>
          </cell>
          <cell r="L185">
            <v>1164816696</v>
          </cell>
        </row>
        <row r="186">
          <cell r="K186">
            <v>3916769884.7750778</v>
          </cell>
          <cell r="L186">
            <v>1434387919.5999999</v>
          </cell>
        </row>
        <row r="187">
          <cell r="K187">
            <v>1470999026.6909103</v>
          </cell>
          <cell r="L187">
            <v>220649854</v>
          </cell>
        </row>
        <row r="188">
          <cell r="K188">
            <v>2668250409.4581003</v>
          </cell>
          <cell r="L188">
            <v>500000000</v>
          </cell>
        </row>
        <row r="189">
          <cell r="K189">
            <v>1858667060.3504329</v>
          </cell>
          <cell r="L189">
            <v>0</v>
          </cell>
        </row>
        <row r="190">
          <cell r="K190">
            <v>2909179575.7984943</v>
          </cell>
          <cell r="L190">
            <v>596381812.88</v>
          </cell>
        </row>
        <row r="191">
          <cell r="K191">
            <v>684907551.197981</v>
          </cell>
          <cell r="L191">
            <v>174018379.66000003</v>
          </cell>
        </row>
        <row r="192">
          <cell r="K192">
            <v>133968417.35754332</v>
          </cell>
          <cell r="L192">
            <v>0</v>
          </cell>
        </row>
        <row r="193">
          <cell r="K193">
            <v>652253546.58435488</v>
          </cell>
          <cell r="L193">
            <v>0</v>
          </cell>
        </row>
        <row r="194">
          <cell r="K194">
            <v>1790238975.4544961</v>
          </cell>
          <cell r="L194">
            <v>0</v>
          </cell>
        </row>
        <row r="195">
          <cell r="K195">
            <v>927252.08982634754</v>
          </cell>
          <cell r="L195">
            <v>0</v>
          </cell>
          <cell r="M195">
            <v>927252.08982634754</v>
          </cell>
        </row>
        <row r="196">
          <cell r="K196">
            <v>11327191.042499971</v>
          </cell>
          <cell r="L196">
            <v>0</v>
          </cell>
          <cell r="M196">
            <v>11327191.042499971</v>
          </cell>
        </row>
        <row r="197">
          <cell r="K197">
            <v>12232104.9625827</v>
          </cell>
          <cell r="L197">
            <v>0</v>
          </cell>
          <cell r="M197">
            <v>12232104.9625827</v>
          </cell>
        </row>
        <row r="210">
          <cell r="K210">
            <v>4169235427.3097601</v>
          </cell>
          <cell r="L210">
            <v>1515914530.26</v>
          </cell>
        </row>
        <row r="211">
          <cell r="K211">
            <v>3114113951.6557484</v>
          </cell>
          <cell r="L211">
            <v>650849815.89999998</v>
          </cell>
        </row>
        <row r="212">
          <cell r="K212">
            <v>3600815096.28901</v>
          </cell>
          <cell r="L212">
            <v>1440326038.52</v>
          </cell>
        </row>
        <row r="213">
          <cell r="K213">
            <v>3540770952.5227461</v>
          </cell>
          <cell r="L213">
            <v>800000000</v>
          </cell>
        </row>
        <row r="214">
          <cell r="K214">
            <v>4728549941.0117407</v>
          </cell>
          <cell r="L214">
            <v>1256439579</v>
          </cell>
        </row>
        <row r="215">
          <cell r="K215">
            <v>5027591955.7473164</v>
          </cell>
          <cell r="L215">
            <v>1805422513.5899999</v>
          </cell>
        </row>
        <row r="216">
          <cell r="K216">
            <v>1630871128.9575388</v>
          </cell>
          <cell r="L216">
            <v>294508143.57999998</v>
          </cell>
        </row>
        <row r="217">
          <cell r="K217">
            <v>2789377204.6276813</v>
          </cell>
          <cell r="L217">
            <v>500000000</v>
          </cell>
        </row>
        <row r="218">
          <cell r="K218">
            <v>2568189543.8897848</v>
          </cell>
          <cell r="L218">
            <v>400000000</v>
          </cell>
        </row>
        <row r="219">
          <cell r="K219">
            <v>2627622769.5498838</v>
          </cell>
          <cell r="L219">
            <v>596470368.69000006</v>
          </cell>
        </row>
        <row r="220">
          <cell r="K220">
            <v>1129953407.8900907</v>
          </cell>
          <cell r="L220">
            <v>112995340.79000001</v>
          </cell>
        </row>
        <row r="221">
          <cell r="K221">
            <v>103216231.26767007</v>
          </cell>
        </row>
        <row r="222">
          <cell r="K222">
            <v>709059555.6580646</v>
          </cell>
        </row>
        <row r="223">
          <cell r="K223">
            <v>1946689708.0169356</v>
          </cell>
        </row>
        <row r="224">
          <cell r="K224">
            <v>866917.3461305541</v>
          </cell>
          <cell r="L224">
            <v>0</v>
          </cell>
          <cell r="M224">
            <v>866917.3461305541</v>
          </cell>
        </row>
        <row r="225">
          <cell r="K225">
            <v>7063961.5709515912</v>
          </cell>
          <cell r="M225">
            <v>7063961.5709515912</v>
          </cell>
        </row>
        <row r="239">
          <cell r="K239">
            <v>4147420762.8047318</v>
          </cell>
          <cell r="L239">
            <v>1447245105.1600001</v>
          </cell>
        </row>
        <row r="240">
          <cell r="K240">
            <v>3164246492.3417306</v>
          </cell>
          <cell r="L240">
            <v>819408031.33000004</v>
          </cell>
        </row>
        <row r="241">
          <cell r="K241">
            <v>3864053349.4901204</v>
          </cell>
          <cell r="L241">
            <v>1545621339.8</v>
          </cell>
        </row>
        <row r="242">
          <cell r="K242">
            <v>3866220972.3780127</v>
          </cell>
          <cell r="L242">
            <v>400000000</v>
          </cell>
        </row>
        <row r="243">
          <cell r="K243">
            <v>4642153825.0011444</v>
          </cell>
          <cell r="L243">
            <v>1392646148</v>
          </cell>
        </row>
        <row r="244">
          <cell r="K244">
            <v>5027224093.4954672</v>
          </cell>
          <cell r="L244">
            <v>1696836518.9400001</v>
          </cell>
        </row>
        <row r="245">
          <cell r="K245">
            <v>1699762731.3167052</v>
          </cell>
          <cell r="L245">
            <v>254964409.69999999</v>
          </cell>
        </row>
        <row r="246">
          <cell r="K246">
            <v>3176953541.6213865</v>
          </cell>
          <cell r="L246">
            <v>500000000</v>
          </cell>
        </row>
        <row r="247">
          <cell r="K247">
            <v>2888553728.1427231</v>
          </cell>
          <cell r="L247">
            <v>250000000</v>
          </cell>
        </row>
        <row r="248">
          <cell r="K248">
            <v>2825293532.741456</v>
          </cell>
          <cell r="L248">
            <v>565058706.54999995</v>
          </cell>
        </row>
        <row r="249">
          <cell r="K249">
            <v>1195663741.9026725</v>
          </cell>
          <cell r="L249">
            <v>119566374.19</v>
          </cell>
        </row>
        <row r="250">
          <cell r="K250">
            <v>110668075.92895153</v>
          </cell>
          <cell r="L250">
            <v>0</v>
          </cell>
        </row>
        <row r="251">
          <cell r="K251">
            <v>675032711.40499997</v>
          </cell>
          <cell r="L251">
            <v>0</v>
          </cell>
        </row>
        <row r="252">
          <cell r="K252">
            <v>1704916847.3320208</v>
          </cell>
          <cell r="L252">
            <v>0</v>
          </cell>
        </row>
        <row r="253">
          <cell r="K253">
            <v>1138106.9472735203</v>
          </cell>
          <cell r="L253">
            <v>0</v>
          </cell>
          <cell r="M253">
            <v>1138106.9472735203</v>
          </cell>
        </row>
        <row r="268">
          <cell r="K268">
            <v>4746591473.8980227</v>
          </cell>
        </row>
        <row r="269">
          <cell r="K269">
            <v>3559696293.0091739</v>
          </cell>
        </row>
        <row r="270">
          <cell r="K270">
            <v>3848187964.4438624</v>
          </cell>
        </row>
        <row r="271">
          <cell r="K271">
            <v>3905409720.2404132</v>
          </cell>
        </row>
        <row r="272">
          <cell r="K272">
            <v>4553738906.2939501</v>
          </cell>
        </row>
        <row r="273">
          <cell r="K273">
            <v>4838262757.8215857</v>
          </cell>
        </row>
        <row r="274">
          <cell r="K274">
            <v>1758774795.9744799</v>
          </cell>
        </row>
        <row r="275">
          <cell r="K275">
            <v>3616502707.5082884</v>
          </cell>
        </row>
        <row r="276">
          <cell r="K276">
            <v>3144418237.5111418</v>
          </cell>
        </row>
        <row r="277">
          <cell r="K277">
            <v>2827548572.2224064</v>
          </cell>
        </row>
        <row r="278">
          <cell r="K278">
            <v>1291272493.5580378</v>
          </cell>
        </row>
        <row r="279">
          <cell r="K279">
            <v>112936498.40126801</v>
          </cell>
          <cell r="L279">
            <v>0</v>
          </cell>
        </row>
        <row r="280">
          <cell r="K280">
            <v>692751753.83008063</v>
          </cell>
          <cell r="L280">
            <v>0</v>
          </cell>
        </row>
        <row r="281">
          <cell r="K281">
            <v>2461892029.1515927</v>
          </cell>
          <cell r="L281">
            <v>0</v>
          </cell>
        </row>
        <row r="282">
          <cell r="K282">
            <v>1426287.477559492</v>
          </cell>
          <cell r="L282">
            <v>0</v>
          </cell>
          <cell r="M282">
            <v>1426287.477559492</v>
          </cell>
        </row>
        <row r="283">
          <cell r="K283">
            <v>1573362.5505733984</v>
          </cell>
          <cell r="L283">
            <v>0</v>
          </cell>
          <cell r="M283">
            <v>1573362.5505733984</v>
          </cell>
        </row>
        <row r="297">
          <cell r="K297">
            <v>5007588842.9655714</v>
          </cell>
          <cell r="L297">
            <v>2003310649.1599998</v>
          </cell>
        </row>
        <row r="298">
          <cell r="K298">
            <v>2902187763.1484513</v>
          </cell>
          <cell r="L298">
            <v>719218145.07000005</v>
          </cell>
        </row>
        <row r="299">
          <cell r="K299">
            <v>3576167809.8125501</v>
          </cell>
          <cell r="L299">
            <v>1430467123.9200001</v>
          </cell>
        </row>
        <row r="300">
          <cell r="K300">
            <v>3826918264.2822394</v>
          </cell>
          <cell r="L300">
            <v>1000000000</v>
          </cell>
        </row>
        <row r="301">
          <cell r="K301">
            <v>4628347178.5714092</v>
          </cell>
          <cell r="L301">
            <v>1319078946</v>
          </cell>
        </row>
        <row r="302">
          <cell r="K302">
            <v>4432753468.7442503</v>
          </cell>
          <cell r="L302">
            <v>0</v>
          </cell>
        </row>
        <row r="303">
          <cell r="K303">
            <v>1724413780.8089404</v>
          </cell>
          <cell r="L303">
            <v>258662067.12</v>
          </cell>
        </row>
        <row r="304">
          <cell r="K304">
            <v>3092781947.4335303</v>
          </cell>
          <cell r="L304">
            <v>500000000</v>
          </cell>
        </row>
        <row r="305">
          <cell r="K305">
            <v>2516146547.6755757</v>
          </cell>
          <cell r="L305">
            <v>0</v>
          </cell>
        </row>
        <row r="306">
          <cell r="K306">
            <v>2581392339.2652698</v>
          </cell>
          <cell r="L306">
            <v>717906314.58000004</v>
          </cell>
        </row>
        <row r="307">
          <cell r="K307">
            <v>1187641296.9488492</v>
          </cell>
          <cell r="L307">
            <v>0</v>
          </cell>
        </row>
        <row r="308">
          <cell r="K308">
            <v>110345165.58797704</v>
          </cell>
          <cell r="L308">
            <v>0</v>
          </cell>
        </row>
        <row r="309">
          <cell r="K309">
            <v>660244501.35000014</v>
          </cell>
          <cell r="L309">
            <v>0</v>
          </cell>
        </row>
        <row r="310">
          <cell r="K310">
            <v>2440908248.1641669</v>
          </cell>
          <cell r="L310">
            <v>0</v>
          </cell>
        </row>
        <row r="311">
          <cell r="K311">
            <v>1383364.0105885596</v>
          </cell>
          <cell r="L311">
            <v>0</v>
          </cell>
          <cell r="M311">
            <v>1383364.0105885596</v>
          </cell>
        </row>
        <row r="312">
          <cell r="K312">
            <v>352605.80754089449</v>
          </cell>
          <cell r="L312">
            <v>0</v>
          </cell>
          <cell r="M312">
            <v>352605.80754089449</v>
          </cell>
        </row>
        <row r="313">
          <cell r="L313">
            <v>0</v>
          </cell>
          <cell r="M313">
            <v>8329456.85891739</v>
          </cell>
        </row>
        <row r="314">
          <cell r="L314">
            <v>0</v>
          </cell>
          <cell r="M314">
            <v>1301914.6683753619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58"/>
  <sheetViews>
    <sheetView tabSelected="1" zoomScale="70" zoomScaleNormal="70" workbookViewId="0">
      <selection activeCell="P1" sqref="P1"/>
    </sheetView>
  </sheetViews>
  <sheetFormatPr defaultRowHeight="14.25"/>
  <cols>
    <col min="1" max="2" width="9.140625" style="1"/>
    <col min="3" max="3" width="5.140625" style="1" bestFit="1" customWidth="1"/>
    <col min="4" max="4" width="22.85546875" style="1" customWidth="1"/>
    <col min="5" max="5" width="13.5703125" style="1" bestFit="1" customWidth="1"/>
    <col min="6" max="6" width="18.5703125" style="1" bestFit="1" customWidth="1"/>
    <col min="7" max="7" width="18.85546875" style="1" bestFit="1" customWidth="1"/>
    <col min="8" max="8" width="18.5703125" style="1" bestFit="1" customWidth="1"/>
    <col min="9" max="9" width="18.140625" style="1" bestFit="1" customWidth="1"/>
    <col min="10" max="11" width="18.85546875" style="1" bestFit="1" customWidth="1"/>
    <col min="12" max="12" width="18.5703125" style="1" bestFit="1" customWidth="1"/>
    <col min="13" max="13" width="18.85546875" style="1" bestFit="1" customWidth="1"/>
    <col min="14" max="15" width="20" style="1" bestFit="1" customWidth="1"/>
    <col min="16" max="16" width="18.5703125" style="1" bestFit="1" customWidth="1"/>
    <col min="17" max="17" width="8.28515625" style="1" bestFit="1" customWidth="1"/>
    <col min="18" max="18" width="19.7109375" style="1" bestFit="1" customWidth="1"/>
    <col min="19" max="19" width="14.85546875" style="1" bestFit="1" customWidth="1"/>
    <col min="20" max="22" width="20.7109375" style="1" bestFit="1" customWidth="1"/>
    <col min="23" max="23" width="20.42578125" style="1" bestFit="1" customWidth="1"/>
    <col min="24" max="24" width="20.7109375" style="1" bestFit="1" customWidth="1"/>
    <col min="25" max="25" width="17.7109375" style="1" bestFit="1" customWidth="1"/>
    <col min="26" max="26" width="16.85546875" style="1" bestFit="1" customWidth="1"/>
    <col min="27" max="27" width="17.7109375" style="1" bestFit="1" customWidth="1"/>
    <col min="28" max="31" width="6.85546875" style="1" bestFit="1" customWidth="1"/>
    <col min="32" max="32" width="18.5703125" style="1" bestFit="1" customWidth="1"/>
    <col min="33" max="33" width="6.85546875" style="1" bestFit="1" customWidth="1"/>
    <col min="34" max="35" width="18.5703125" style="1" bestFit="1" customWidth="1"/>
    <col min="36" max="36" width="16.85546875" style="1" bestFit="1" customWidth="1"/>
    <col min="37" max="37" width="17.7109375" style="1" bestFit="1" customWidth="1"/>
    <col min="38" max="16384" width="9.140625" style="1"/>
  </cols>
  <sheetData>
    <row r="1" spans="3:20" ht="15" thickBot="1"/>
    <row r="2" spans="3:20" ht="15" thickBot="1">
      <c r="C2" s="2"/>
      <c r="D2" s="3"/>
      <c r="E2" s="3"/>
      <c r="F2" s="65" t="s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3:20" ht="15.75" thickBot="1">
      <c r="C3" s="68"/>
      <c r="D3" s="69"/>
      <c r="E3" s="4"/>
      <c r="F3" s="65" t="s">
        <v>1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</row>
    <row r="4" spans="3:20" ht="15.75">
      <c r="C4" s="5" t="s">
        <v>2</v>
      </c>
      <c r="D4" s="6" t="s">
        <v>3</v>
      </c>
      <c r="E4" s="6"/>
      <c r="F4" s="7">
        <v>42370</v>
      </c>
      <c r="G4" s="7">
        <v>42401</v>
      </c>
      <c r="H4" s="7">
        <v>42430</v>
      </c>
      <c r="I4" s="7">
        <v>42461</v>
      </c>
      <c r="J4" s="7">
        <v>42491</v>
      </c>
      <c r="K4" s="7">
        <v>42522</v>
      </c>
      <c r="L4" s="7">
        <v>42552</v>
      </c>
      <c r="M4" s="7">
        <v>42583</v>
      </c>
      <c r="N4" s="7">
        <v>42614</v>
      </c>
      <c r="O4" s="7">
        <v>42644</v>
      </c>
      <c r="P4" s="7">
        <v>42675</v>
      </c>
      <c r="Q4" s="7">
        <v>42705</v>
      </c>
      <c r="R4" s="8" t="s">
        <v>4</v>
      </c>
    </row>
    <row r="5" spans="3:20" ht="15">
      <c r="C5" s="9">
        <v>12</v>
      </c>
      <c r="D5" s="10" t="s">
        <v>17</v>
      </c>
      <c r="E5" s="10"/>
      <c r="F5" s="11">
        <f>'[1]Load Participant'!K18</f>
        <v>65689782.5</v>
      </c>
      <c r="G5" s="11">
        <f>'[1]Load Participant'!K47</f>
        <v>61593683.5</v>
      </c>
      <c r="H5" s="11">
        <f>'[1]Load Participant'!K76</f>
        <v>70334928.599999994</v>
      </c>
      <c r="I5" s="11">
        <f>'[1]Load Participant'!K105</f>
        <v>59345890.620000005</v>
      </c>
      <c r="J5" s="11">
        <f>'[1]Load Participant'!K134</f>
        <v>96490054.332289472</v>
      </c>
      <c r="K5" s="11">
        <f>'[1]Load Participant'!K163</f>
        <v>114457768.98475203</v>
      </c>
      <c r="L5" s="11">
        <f>'[1]Load Participant'!K192</f>
        <v>133968417.35754332</v>
      </c>
      <c r="M5" s="11">
        <f>'[1]Load Participant'!K221</f>
        <v>103216231.26767007</v>
      </c>
      <c r="N5" s="12">
        <f>'[1]Load Participant'!K250</f>
        <v>110668075.92895153</v>
      </c>
      <c r="O5" s="12">
        <f>'[1]Load Participant'!K279</f>
        <v>112936498.40126801</v>
      </c>
      <c r="P5" s="13">
        <f>'[1]Load Participant'!K308</f>
        <v>110345165.58797704</v>
      </c>
      <c r="Q5" s="14">
        <v>0</v>
      </c>
      <c r="R5" s="15">
        <f t="shared" ref="R5:R12" si="0">SUM(F5:Q5)</f>
        <v>1039046497.0804515</v>
      </c>
      <c r="T5" s="16"/>
    </row>
    <row r="6" spans="3:20" ht="15">
      <c r="C6" s="9">
        <v>13</v>
      </c>
      <c r="D6" s="10" t="s">
        <v>18</v>
      </c>
      <c r="E6" s="10" t="s">
        <v>19</v>
      </c>
      <c r="F6" s="11">
        <f>'[1]Load Participant'!K19</f>
        <v>345555027.91741931</v>
      </c>
      <c r="G6" s="11">
        <f>'[1]Load Participant'!K48</f>
        <v>359255646.92689651</v>
      </c>
      <c r="H6" s="11">
        <f>'[1]Load Participant'!K77</f>
        <v>468263945.07532263</v>
      </c>
      <c r="I6" s="11">
        <f>'[1]Load Participant'!K106</f>
        <v>441821072.8125</v>
      </c>
      <c r="J6" s="11">
        <f>'[1]Load Participant'!K135</f>
        <v>536344148.51612902</v>
      </c>
      <c r="K6" s="11">
        <f>'[1]Load Participant'!K164</f>
        <v>500629089.60949993</v>
      </c>
      <c r="L6" s="11">
        <f>'[1]Load Participant'!K193</f>
        <v>652253546.58435488</v>
      </c>
      <c r="M6" s="11">
        <f>'[1]Load Participant'!K222</f>
        <v>709059555.6580646</v>
      </c>
      <c r="N6" s="12">
        <f>'[1]Load Participant'!K251</f>
        <v>675032711.40499997</v>
      </c>
      <c r="O6" s="12">
        <f>'[1]Load Participant'!K280</f>
        <v>692751753.83008063</v>
      </c>
      <c r="P6" s="13">
        <f>'[1]Load Participant'!K309</f>
        <v>660244501.35000014</v>
      </c>
      <c r="Q6" s="14">
        <v>0</v>
      </c>
      <c r="R6" s="15">
        <f t="shared" si="0"/>
        <v>6041210999.6852674</v>
      </c>
      <c r="T6" s="16"/>
    </row>
    <row r="7" spans="3:20" ht="15">
      <c r="C7" s="17">
        <v>14</v>
      </c>
      <c r="D7" s="10" t="s">
        <v>20</v>
      </c>
      <c r="E7" s="10" t="s">
        <v>19</v>
      </c>
      <c r="F7" s="11">
        <f>'[1]Load Participant'!K20</f>
        <v>1854403478.4427421</v>
      </c>
      <c r="G7" s="11">
        <f>'[1]Load Participant'!K49</f>
        <v>1888977966.012069</v>
      </c>
      <c r="H7" s="11">
        <f>'[1]Load Participant'!K78</f>
        <v>1582728973.6506855</v>
      </c>
      <c r="I7" s="11">
        <f>'[1]Load Participant'!K107</f>
        <v>1408186182.32075</v>
      </c>
      <c r="J7" s="11">
        <f>'[1]Load Participant'!K136</f>
        <v>1641087067.516129</v>
      </c>
      <c r="K7" s="11">
        <f>'[1]Load Participant'!K165</f>
        <v>1258216260.820379</v>
      </c>
      <c r="L7" s="11">
        <f>'[1]Load Participant'!K194</f>
        <v>1790238975.4544961</v>
      </c>
      <c r="M7" s="11">
        <f>'[1]Load Participant'!K223</f>
        <v>1946689708.0169356</v>
      </c>
      <c r="N7" s="12">
        <f>'[1]Load Participant'!K252</f>
        <v>1704916847.3320208</v>
      </c>
      <c r="O7" s="12">
        <f>'[1]Load Participant'!K281</f>
        <v>2461892029.1515927</v>
      </c>
      <c r="P7" s="13">
        <f>'[1]Load Participant'!K310</f>
        <v>2440908248.1641669</v>
      </c>
      <c r="Q7" s="14">
        <v>0</v>
      </c>
      <c r="R7" s="15">
        <f t="shared" si="0"/>
        <v>19978245736.881966</v>
      </c>
      <c r="T7" s="16"/>
    </row>
    <row r="8" spans="3:20" ht="15">
      <c r="C8" s="9">
        <v>15</v>
      </c>
      <c r="D8" s="10" t="s">
        <v>21</v>
      </c>
      <c r="E8" s="10"/>
      <c r="F8" s="11">
        <f>'[1]Load Participant'!K21</f>
        <v>788443.75</v>
      </c>
      <c r="G8" s="11">
        <v>0</v>
      </c>
      <c r="H8" s="11">
        <f>'[1]Load Participant'!K79</f>
        <v>1029491.3654952652</v>
      </c>
      <c r="I8" s="11">
        <f>'[1]Load Participant'!K108</f>
        <v>991043.10000000009</v>
      </c>
      <c r="J8" s="11">
        <f>'[1]Load Participant'!K137</f>
        <v>1373791.9190042005</v>
      </c>
      <c r="K8" s="11">
        <f>'[1]Load Participant'!K166</f>
        <v>1225117.8596297973</v>
      </c>
      <c r="L8" s="11">
        <f>'[1]Load Participant'!K195</f>
        <v>927252.08982634754</v>
      </c>
      <c r="M8" s="11">
        <f>'[1]Load Participant'!K224</f>
        <v>866917.3461305541</v>
      </c>
      <c r="N8" s="12">
        <f>'[1]Load Participant'!K253</f>
        <v>1138106.9472735203</v>
      </c>
      <c r="O8" s="12">
        <f>'[1]Load Participant'!K282</f>
        <v>1426287.477559492</v>
      </c>
      <c r="P8" s="13">
        <f>'[1]Load Participant'!K311</f>
        <v>1383364.0105885596</v>
      </c>
      <c r="Q8" s="14"/>
      <c r="R8" s="15">
        <f t="shared" si="0"/>
        <v>11149815.865507737</v>
      </c>
      <c r="T8" s="16"/>
    </row>
    <row r="9" spans="3:20" ht="15">
      <c r="C9" s="17">
        <v>16</v>
      </c>
      <c r="D9" s="10" t="s">
        <v>22</v>
      </c>
      <c r="E9" s="10"/>
      <c r="F9" s="11">
        <v>0</v>
      </c>
      <c r="G9" s="11">
        <v>0</v>
      </c>
      <c r="H9" s="11">
        <f>'[1]Load Participant'!K80</f>
        <v>3431149.6260173684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v>0</v>
      </c>
      <c r="O9" s="12">
        <v>0</v>
      </c>
      <c r="P9" s="13">
        <v>0</v>
      </c>
      <c r="Q9" s="14"/>
      <c r="R9" s="15">
        <f t="shared" si="0"/>
        <v>3431149.6260173684</v>
      </c>
      <c r="T9" s="16"/>
    </row>
    <row r="10" spans="3:20" ht="15">
      <c r="C10" s="9">
        <v>17</v>
      </c>
      <c r="D10" s="10" t="s">
        <v>23</v>
      </c>
      <c r="E10" s="10"/>
      <c r="F10" s="11">
        <v>0</v>
      </c>
      <c r="G10" s="11">
        <v>0</v>
      </c>
      <c r="H10" s="11">
        <v>0</v>
      </c>
      <c r="I10" s="18">
        <f>'[1]Load Participant'!K109</f>
        <v>798358.06</v>
      </c>
      <c r="J10" s="18">
        <f>'[1]Load Participant'!K138</f>
        <v>1006894.8900426424</v>
      </c>
      <c r="K10" s="18">
        <f>'[1]Load Participant'!K167</f>
        <v>901547.7408375059</v>
      </c>
      <c r="L10" s="18">
        <v>0</v>
      </c>
      <c r="M10" s="11">
        <v>0</v>
      </c>
      <c r="N10" s="12">
        <v>0</v>
      </c>
      <c r="O10" s="12">
        <f>'[1]Load Participant'!K283</f>
        <v>1573362.5505733984</v>
      </c>
      <c r="P10" s="13">
        <f>'[1]Load Participant'!M314</f>
        <v>1301914.6683753619</v>
      </c>
      <c r="Q10" s="14"/>
      <c r="R10" s="15">
        <f t="shared" si="0"/>
        <v>5582077.9098289087</v>
      </c>
      <c r="T10" s="16"/>
    </row>
    <row r="11" spans="3:20" ht="15">
      <c r="C11" s="17">
        <v>18</v>
      </c>
      <c r="D11" s="10" t="s">
        <v>24</v>
      </c>
      <c r="E11" s="10"/>
      <c r="F11" s="11"/>
      <c r="G11" s="11"/>
      <c r="H11" s="11"/>
      <c r="I11" s="18"/>
      <c r="J11" s="18"/>
      <c r="K11" s="18"/>
      <c r="L11" s="18">
        <f>'[1]Load Participant'!K196</f>
        <v>11327191.042499971</v>
      </c>
      <c r="M11" s="11"/>
      <c r="N11" s="12"/>
      <c r="O11" s="12"/>
      <c r="P11" s="13">
        <v>0</v>
      </c>
      <c r="Q11" s="14"/>
      <c r="R11" s="15"/>
      <c r="T11" s="16"/>
    </row>
    <row r="12" spans="3:20" ht="15">
      <c r="C12" s="17">
        <v>19</v>
      </c>
      <c r="D12" s="10" t="s">
        <v>25</v>
      </c>
      <c r="E12" s="10"/>
      <c r="F12" s="11">
        <v>0</v>
      </c>
      <c r="G12" s="11">
        <v>0</v>
      </c>
      <c r="H12" s="11">
        <v>0</v>
      </c>
      <c r="I12" s="11">
        <v>0</v>
      </c>
      <c r="J12" s="11">
        <f>'[1]Load Participant'!K139</f>
        <v>17406119.318999998</v>
      </c>
      <c r="K12" s="11">
        <f>'[1]Load Participant'!K168</f>
        <v>13824353.083060332</v>
      </c>
      <c r="L12" s="11">
        <f>'[1]Load Participant'!K197</f>
        <v>12232104.9625827</v>
      </c>
      <c r="M12" s="11">
        <f>'[1]Load Participant'!K225</f>
        <v>7063961.5709515912</v>
      </c>
      <c r="N12" s="12">
        <v>0</v>
      </c>
      <c r="O12" s="12">
        <v>0</v>
      </c>
      <c r="P12" s="13">
        <f>'[1]Load Participant'!M313</f>
        <v>8329456.85891739</v>
      </c>
      <c r="Q12" s="14"/>
      <c r="R12" s="15">
        <f t="shared" si="0"/>
        <v>58855995.794512011</v>
      </c>
      <c r="T12" s="16"/>
    </row>
    <row r="13" spans="3:20" ht="15.75" thickBot="1">
      <c r="C13" s="19"/>
      <c r="D13" s="20" t="s">
        <v>26</v>
      </c>
      <c r="E13" s="20"/>
      <c r="F13" s="21"/>
      <c r="G13" s="21"/>
      <c r="H13" s="21"/>
      <c r="I13" s="21"/>
      <c r="J13" s="21"/>
      <c r="K13" s="21"/>
      <c r="L13" s="21"/>
      <c r="M13" s="21"/>
      <c r="N13" s="22"/>
      <c r="O13" s="22"/>
      <c r="P13" s="23">
        <f>'[1]Load Participant'!K312</f>
        <v>352605.80754089449</v>
      </c>
      <c r="Q13" s="24"/>
      <c r="R13" s="25"/>
      <c r="S13" s="26"/>
      <c r="T13" s="16"/>
    </row>
    <row r="14" spans="3:20" ht="16.5" thickBot="1">
      <c r="C14" s="27"/>
      <c r="D14" s="28" t="s">
        <v>4</v>
      </c>
      <c r="E14" s="28"/>
      <c r="F14" s="30">
        <f t="shared" ref="F14:R14" si="1">SUM(F5:F13)</f>
        <v>2266436732.6101613</v>
      </c>
      <c r="G14" s="30">
        <f t="shared" si="1"/>
        <v>2309827296.4389653</v>
      </c>
      <c r="H14" s="30">
        <f t="shared" si="1"/>
        <v>2125788488.3175209</v>
      </c>
      <c r="I14" s="30">
        <f t="shared" si="1"/>
        <v>1911142546.91325</v>
      </c>
      <c r="J14" s="30">
        <f t="shared" si="1"/>
        <v>2293708076.4925942</v>
      </c>
      <c r="K14" s="30">
        <f t="shared" si="1"/>
        <v>1889254138.0981586</v>
      </c>
      <c r="L14" s="30">
        <f t="shared" si="1"/>
        <v>2600947487.4913034</v>
      </c>
      <c r="M14" s="30">
        <f t="shared" si="1"/>
        <v>2766896373.8597522</v>
      </c>
      <c r="N14" s="30">
        <f t="shared" si="1"/>
        <v>2491755741.613246</v>
      </c>
      <c r="O14" s="30">
        <f t="shared" si="1"/>
        <v>3270579931.4110742</v>
      </c>
      <c r="P14" s="30">
        <f t="shared" si="1"/>
        <v>3222865256.4475665</v>
      </c>
      <c r="Q14" s="30">
        <f t="shared" si="1"/>
        <v>0</v>
      </c>
      <c r="R14" s="29">
        <f t="shared" si="1"/>
        <v>27137522272.843552</v>
      </c>
      <c r="T14" s="16"/>
    </row>
    <row r="15" spans="3:20">
      <c r="T15" s="16"/>
    </row>
    <row r="16" spans="3:20">
      <c r="T16" s="16"/>
    </row>
    <row r="17" spans="3:20" ht="15" thickBot="1">
      <c r="T17" s="16"/>
    </row>
    <row r="18" spans="3:20" ht="15" thickBot="1">
      <c r="C18" s="2"/>
      <c r="D18" s="3"/>
      <c r="E18" s="3"/>
      <c r="F18" s="70" t="s">
        <v>64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2"/>
      <c r="T18" s="16"/>
    </row>
    <row r="19" spans="3:20" ht="15.75" thickBot="1">
      <c r="C19" s="68"/>
      <c r="D19" s="69"/>
      <c r="E19" s="4"/>
      <c r="F19" s="65" t="s">
        <v>1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7"/>
      <c r="T19" s="16"/>
    </row>
    <row r="20" spans="3:20" ht="15.75">
      <c r="C20" s="5" t="s">
        <v>2</v>
      </c>
      <c r="D20" s="6" t="s">
        <v>3</v>
      </c>
      <c r="E20" s="6"/>
      <c r="F20" s="7">
        <v>42370</v>
      </c>
      <c r="G20" s="7">
        <v>42401</v>
      </c>
      <c r="H20" s="7">
        <v>42430</v>
      </c>
      <c r="I20" s="7">
        <v>42461</v>
      </c>
      <c r="J20" s="7">
        <v>42491</v>
      </c>
      <c r="K20" s="7">
        <v>42522</v>
      </c>
      <c r="L20" s="7">
        <v>42552</v>
      </c>
      <c r="M20" s="7">
        <v>42583</v>
      </c>
      <c r="N20" s="7">
        <v>42614</v>
      </c>
      <c r="O20" s="7">
        <v>42644</v>
      </c>
      <c r="P20" s="7">
        <v>42675</v>
      </c>
      <c r="Q20" s="7">
        <v>42705</v>
      </c>
      <c r="R20" s="8" t="s">
        <v>4</v>
      </c>
      <c r="T20" s="16"/>
    </row>
    <row r="21" spans="3:20" ht="15">
      <c r="C21" s="9">
        <v>12</v>
      </c>
      <c r="D21" s="10" t="s">
        <v>17</v>
      </c>
      <c r="E21" s="10"/>
      <c r="F21" s="54">
        <f>'[1]Load Participant'!L18</f>
        <v>0</v>
      </c>
      <c r="G21" s="54">
        <f>'[1]Load Participant'!L47</f>
        <v>0</v>
      </c>
      <c r="H21" s="54">
        <f>'[1]Load Participant'!L76</f>
        <v>0</v>
      </c>
      <c r="I21" s="54">
        <f>'[1]Load Participant'!L105</f>
        <v>0</v>
      </c>
      <c r="J21" s="54">
        <f>'[1]Load Participant'!L134</f>
        <v>0</v>
      </c>
      <c r="K21" s="54">
        <f>'[1]Load Participant'!L163</f>
        <v>0</v>
      </c>
      <c r="L21" s="54">
        <f>'[1]Load Participant'!L192</f>
        <v>0</v>
      </c>
      <c r="M21" s="54">
        <f>'[1]Load Participant'!L221</f>
        <v>0</v>
      </c>
      <c r="N21" s="54">
        <f>'[1]Load Participant'!L250</f>
        <v>0</v>
      </c>
      <c r="O21" s="12">
        <f>'[1]Load Participant'!L279</f>
        <v>0</v>
      </c>
      <c r="P21" s="12">
        <f>'[1]Load Participant'!L308</f>
        <v>0</v>
      </c>
      <c r="Q21" s="12">
        <f>'[1]Load Participant'!L337</f>
        <v>0</v>
      </c>
      <c r="R21" s="15">
        <f t="shared" ref="R21:R23" si="2">SUM(F21:Q21)</f>
        <v>0</v>
      </c>
    </row>
    <row r="22" spans="3:20" ht="15">
      <c r="C22" s="9">
        <v>13</v>
      </c>
      <c r="D22" s="10" t="s">
        <v>18</v>
      </c>
      <c r="E22" s="10" t="s">
        <v>19</v>
      </c>
      <c r="F22" s="54">
        <f>'[1]Load Participant'!L19</f>
        <v>0</v>
      </c>
      <c r="G22" s="55">
        <v>2000000000</v>
      </c>
      <c r="H22" s="54">
        <f>'[1]Load Participant'!L77</f>
        <v>0</v>
      </c>
      <c r="I22" s="54">
        <f>'[1]Load Participant'!L106</f>
        <v>0</v>
      </c>
      <c r="J22" s="54">
        <f>'[1]Load Participant'!L135</f>
        <v>0</v>
      </c>
      <c r="K22" s="54">
        <f>'[1]Load Participant'!L164</f>
        <v>0</v>
      </c>
      <c r="L22" s="54">
        <f>'[1]Load Participant'!L193</f>
        <v>0</v>
      </c>
      <c r="M22" s="54">
        <f>'[1]Load Participant'!L222</f>
        <v>0</v>
      </c>
      <c r="N22" s="54">
        <f>'[1]Load Participant'!L251</f>
        <v>0</v>
      </c>
      <c r="O22" s="12">
        <f>'[1]Load Participant'!L280</f>
        <v>0</v>
      </c>
      <c r="P22" s="12">
        <f>'[1]Load Participant'!L309</f>
        <v>0</v>
      </c>
      <c r="Q22" s="12">
        <f>'[1]Load Participant'!L338</f>
        <v>0</v>
      </c>
      <c r="R22" s="15">
        <f t="shared" si="2"/>
        <v>2000000000</v>
      </c>
    </row>
    <row r="23" spans="3:20" ht="15">
      <c r="C23" s="9">
        <v>14</v>
      </c>
      <c r="D23" s="10" t="s">
        <v>20</v>
      </c>
      <c r="E23" s="10" t="s">
        <v>19</v>
      </c>
      <c r="F23" s="54">
        <f>'[1]Load Participant'!L20</f>
        <v>0</v>
      </c>
      <c r="G23" s="54">
        <f>'[1]Load Participant'!L49</f>
        <v>0</v>
      </c>
      <c r="H23" s="54">
        <f>'[1]Load Participant'!L78</f>
        <v>0</v>
      </c>
      <c r="I23" s="54">
        <f>'[1]Load Participant'!L107</f>
        <v>0</v>
      </c>
      <c r="J23" s="54">
        <f>'[1]Load Participant'!L136</f>
        <v>0</v>
      </c>
      <c r="K23" s="54">
        <f>'[1]Load Participant'!L165</f>
        <v>0</v>
      </c>
      <c r="L23" s="54">
        <f>'[1]Load Participant'!L194</f>
        <v>0</v>
      </c>
      <c r="M23" s="54">
        <f>'[1]Load Participant'!L223</f>
        <v>0</v>
      </c>
      <c r="N23" s="54">
        <f>'[1]Load Participant'!L252</f>
        <v>0</v>
      </c>
      <c r="O23" s="12">
        <f>'[1]Load Participant'!L281</f>
        <v>0</v>
      </c>
      <c r="P23" s="12">
        <f>'[1]Load Participant'!L310</f>
        <v>0</v>
      </c>
      <c r="Q23" s="12">
        <f>'[1]Load Participant'!L339</f>
        <v>0</v>
      </c>
      <c r="R23" s="15">
        <f t="shared" si="2"/>
        <v>0</v>
      </c>
    </row>
    <row r="24" spans="3:20" ht="15">
      <c r="C24" s="9">
        <v>15</v>
      </c>
      <c r="D24" s="10" t="s">
        <v>21</v>
      </c>
      <c r="E24" s="10"/>
      <c r="F24" s="54">
        <f>'[1]Load Participant'!L21</f>
        <v>0</v>
      </c>
      <c r="G24" s="54">
        <f>'[1]Load Participant'!L50</f>
        <v>0</v>
      </c>
      <c r="H24" s="54">
        <f>'[1]Load Participant'!L79</f>
        <v>0</v>
      </c>
      <c r="I24" s="54">
        <f>'[1]Load Participant'!L108</f>
        <v>0</v>
      </c>
      <c r="J24" s="54">
        <f>'[1]Load Participant'!L137</f>
        <v>0</v>
      </c>
      <c r="K24" s="54">
        <f>'[1]Load Participant'!L166</f>
        <v>0</v>
      </c>
      <c r="L24" s="54">
        <f>'[1]Load Participant'!L195</f>
        <v>0</v>
      </c>
      <c r="M24" s="54">
        <f>'[1]Load Participant'!L224</f>
        <v>0</v>
      </c>
      <c r="N24" s="54">
        <f>'[1]Load Participant'!L253</f>
        <v>0</v>
      </c>
      <c r="O24" s="12">
        <f>'[1]Load Participant'!L282</f>
        <v>0</v>
      </c>
      <c r="P24" s="12">
        <f>'[1]Load Participant'!L311</f>
        <v>0</v>
      </c>
      <c r="Q24" s="12">
        <f>'[1]Load Participant'!L340</f>
        <v>0</v>
      </c>
      <c r="R24" s="15"/>
    </row>
    <row r="25" spans="3:20" ht="15">
      <c r="C25" s="9">
        <v>16</v>
      </c>
      <c r="D25" s="32" t="s">
        <v>22</v>
      </c>
      <c r="E25" s="32"/>
      <c r="F25" s="54">
        <f>'[1]Load Participant'!L22</f>
        <v>0</v>
      </c>
      <c r="G25" s="54">
        <f>'[1]Load Participant'!L51</f>
        <v>0</v>
      </c>
      <c r="H25" s="54">
        <f>'[1]Load Participant'!L80</f>
        <v>0</v>
      </c>
      <c r="I25" s="54">
        <f>'[1]Load Participant'!L109</f>
        <v>0</v>
      </c>
      <c r="J25" s="54">
        <f>'[1]Load Participant'!L138</f>
        <v>0</v>
      </c>
      <c r="K25" s="54">
        <f>'[1]Load Participant'!L167</f>
        <v>0</v>
      </c>
      <c r="L25" s="54">
        <f>'[1]Load Participant'!L196</f>
        <v>0</v>
      </c>
      <c r="M25" s="54">
        <f>'[1]Load Participant'!L225</f>
        <v>0</v>
      </c>
      <c r="N25" s="54">
        <f>'[1]Load Participant'!L254</f>
        <v>0</v>
      </c>
      <c r="O25" s="12">
        <f>'[1]Load Participant'!L283</f>
        <v>0</v>
      </c>
      <c r="P25" s="12">
        <f>'[1]Load Participant'!L312</f>
        <v>0</v>
      </c>
      <c r="Q25" s="12">
        <f>'[1]Load Participant'!L341</f>
        <v>0</v>
      </c>
      <c r="R25" s="15"/>
    </row>
    <row r="26" spans="3:20" ht="15">
      <c r="C26" s="9">
        <v>17</v>
      </c>
      <c r="D26" s="10" t="s">
        <v>23</v>
      </c>
      <c r="E26" s="10"/>
      <c r="F26" s="54">
        <f>'[1]Load Participant'!L23</f>
        <v>0</v>
      </c>
      <c r="G26" s="54">
        <f>'[1]Load Participant'!L52</f>
        <v>0</v>
      </c>
      <c r="H26" s="54">
        <f>'[1]Load Participant'!L81</f>
        <v>0</v>
      </c>
      <c r="I26" s="54">
        <f>'[1]Load Participant'!L110</f>
        <v>0</v>
      </c>
      <c r="J26" s="54">
        <f>'[1]Load Participant'!L139</f>
        <v>0</v>
      </c>
      <c r="K26" s="54">
        <f>'[1]Load Participant'!L168</f>
        <v>0</v>
      </c>
      <c r="L26" s="54">
        <f>'[1]Load Participant'!L197</f>
        <v>0</v>
      </c>
      <c r="M26" s="54">
        <f>'[1]Load Participant'!L226</f>
        <v>0</v>
      </c>
      <c r="N26" s="54">
        <f>'[1]Load Participant'!L255</f>
        <v>0</v>
      </c>
      <c r="O26" s="12">
        <f>'[1]Load Participant'!L284</f>
        <v>0</v>
      </c>
      <c r="P26" s="12">
        <f>'[1]Load Participant'!L313</f>
        <v>0</v>
      </c>
      <c r="Q26" s="12">
        <f>'[1]Load Participant'!L342</f>
        <v>0</v>
      </c>
      <c r="R26" s="15"/>
    </row>
    <row r="27" spans="3:20" ht="15.75" thickBot="1">
      <c r="C27" s="9">
        <v>18</v>
      </c>
      <c r="D27" s="32" t="s">
        <v>25</v>
      </c>
      <c r="E27" s="32"/>
      <c r="F27" s="54">
        <f>'[1]Load Participant'!L24</f>
        <v>0</v>
      </c>
      <c r="G27" s="54">
        <f>'[1]Load Participant'!L53</f>
        <v>0</v>
      </c>
      <c r="H27" s="54">
        <f>'[1]Load Participant'!L82</f>
        <v>0</v>
      </c>
      <c r="I27" s="54">
        <f>'[1]Load Participant'!L111</f>
        <v>0</v>
      </c>
      <c r="J27" s="54">
        <f>'[1]Load Participant'!L140</f>
        <v>0</v>
      </c>
      <c r="K27" s="54">
        <f>'[1]Load Participant'!L169</f>
        <v>0</v>
      </c>
      <c r="L27" s="54">
        <f>'[1]Load Participant'!L198</f>
        <v>0</v>
      </c>
      <c r="M27" s="54">
        <f>'[1]Load Participant'!L227</f>
        <v>0</v>
      </c>
      <c r="N27" s="54">
        <f>'[1]Load Participant'!L256</f>
        <v>0</v>
      </c>
      <c r="O27" s="12">
        <f>'[1]Load Participant'!L285</f>
        <v>0</v>
      </c>
      <c r="P27" s="12">
        <f>'[1]Load Participant'!L314</f>
        <v>0</v>
      </c>
      <c r="Q27" s="12">
        <f>'[1]Load Participant'!L343</f>
        <v>0</v>
      </c>
      <c r="R27" s="15"/>
    </row>
    <row r="28" spans="3:20" ht="16.5" thickBot="1">
      <c r="C28" s="27"/>
      <c r="D28" s="28" t="s">
        <v>4</v>
      </c>
      <c r="E28" s="28"/>
      <c r="F28" s="30">
        <f t="shared" ref="F28:R28" si="3">SUM(F21:F27)</f>
        <v>0</v>
      </c>
      <c r="G28" s="30">
        <f t="shared" si="3"/>
        <v>2000000000</v>
      </c>
      <c r="H28" s="30">
        <f t="shared" si="3"/>
        <v>0</v>
      </c>
      <c r="I28" s="30">
        <f t="shared" si="3"/>
        <v>0</v>
      </c>
      <c r="J28" s="30">
        <f t="shared" si="3"/>
        <v>0</v>
      </c>
      <c r="K28" s="30">
        <f t="shared" si="3"/>
        <v>0</v>
      </c>
      <c r="L28" s="30">
        <f t="shared" si="3"/>
        <v>0</v>
      </c>
      <c r="M28" s="30">
        <f t="shared" si="3"/>
        <v>0</v>
      </c>
      <c r="N28" s="30">
        <f t="shared" si="3"/>
        <v>0</v>
      </c>
      <c r="O28" s="30">
        <f t="shared" si="3"/>
        <v>0</v>
      </c>
      <c r="P28" s="30">
        <f t="shared" si="3"/>
        <v>0</v>
      </c>
      <c r="Q28" s="29">
        <f t="shared" si="3"/>
        <v>0</v>
      </c>
      <c r="R28" s="29">
        <f t="shared" si="3"/>
        <v>2000000000</v>
      </c>
    </row>
    <row r="29" spans="3:20" ht="15" customHeight="1"/>
    <row r="30" spans="3:20">
      <c r="O30" s="16"/>
      <c r="P30" s="16"/>
      <c r="Q30" s="16"/>
    </row>
    <row r="31" spans="3:20" ht="15" thickBot="1"/>
    <row r="32" spans="3:20" ht="15" thickBot="1">
      <c r="C32" s="2"/>
      <c r="D32" s="3"/>
      <c r="E32" s="3"/>
      <c r="F32" s="65" t="s">
        <v>28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7"/>
    </row>
    <row r="33" spans="3:27" ht="15.75" thickBot="1">
      <c r="C33" s="68"/>
      <c r="D33" s="69"/>
      <c r="E33" s="4"/>
      <c r="F33" s="65" t="s">
        <v>1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</row>
    <row r="34" spans="3:27" ht="15.75">
      <c r="C34" s="56" t="s">
        <v>2</v>
      </c>
      <c r="D34" s="57" t="s">
        <v>3</v>
      </c>
      <c r="E34" s="57"/>
      <c r="F34" s="58">
        <v>42370</v>
      </c>
      <c r="G34" s="58">
        <v>42401</v>
      </c>
      <c r="H34" s="58">
        <v>42430</v>
      </c>
      <c r="I34" s="58">
        <v>42461</v>
      </c>
      <c r="J34" s="58">
        <v>42491</v>
      </c>
      <c r="K34" s="58">
        <v>42522</v>
      </c>
      <c r="L34" s="58">
        <v>42552</v>
      </c>
      <c r="M34" s="58">
        <v>42583</v>
      </c>
      <c r="N34" s="58">
        <v>42614</v>
      </c>
      <c r="O34" s="58">
        <v>42644</v>
      </c>
      <c r="P34" s="58">
        <v>42675</v>
      </c>
      <c r="Q34" s="58">
        <v>42705</v>
      </c>
      <c r="R34" s="59" t="s">
        <v>4</v>
      </c>
    </row>
    <row r="35" spans="3:27" ht="15">
      <c r="C35" s="9">
        <v>12</v>
      </c>
      <c r="D35" s="10" t="s">
        <v>17</v>
      </c>
      <c r="E35" s="10"/>
      <c r="F35" s="31">
        <f t="shared" ref="F35:G41" si="4">F5-F21</f>
        <v>65689782.5</v>
      </c>
      <c r="G35" s="31">
        <f t="shared" si="4"/>
        <v>61593683.5</v>
      </c>
      <c r="H35" s="31">
        <v>0</v>
      </c>
      <c r="I35" s="31">
        <v>0</v>
      </c>
      <c r="J35" s="31">
        <f t="shared" ref="J35:Q41" si="5">J5-J21</f>
        <v>96490054.332289472</v>
      </c>
      <c r="K35" s="31">
        <f t="shared" si="5"/>
        <v>114457768.98475203</v>
      </c>
      <c r="L35" s="31">
        <f t="shared" si="5"/>
        <v>133968417.35754332</v>
      </c>
      <c r="M35" s="31">
        <f t="shared" si="5"/>
        <v>103216231.26767007</v>
      </c>
      <c r="N35" s="31">
        <f t="shared" si="5"/>
        <v>110668075.92895153</v>
      </c>
      <c r="O35" s="31">
        <f t="shared" si="5"/>
        <v>112936498.40126801</v>
      </c>
      <c r="P35" s="31">
        <f t="shared" si="5"/>
        <v>110345165.58797704</v>
      </c>
      <c r="Q35" s="31">
        <f t="shared" si="5"/>
        <v>0</v>
      </c>
      <c r="R35" s="60">
        <f t="shared" ref="R35:R41" si="6">SUM(F35:Q35)</f>
        <v>909365677.86045146</v>
      </c>
    </row>
    <row r="36" spans="3:27" ht="15">
      <c r="C36" s="9">
        <v>13</v>
      </c>
      <c r="D36" s="10" t="s">
        <v>18</v>
      </c>
      <c r="E36" s="10" t="s">
        <v>19</v>
      </c>
      <c r="F36" s="31">
        <f t="shared" si="4"/>
        <v>345555027.91741931</v>
      </c>
      <c r="G36" s="31">
        <f t="shared" si="4"/>
        <v>-1640744353.0731034</v>
      </c>
      <c r="H36" s="31">
        <f t="shared" ref="H36:I41" si="7">H6-H22</f>
        <v>468263945.07532263</v>
      </c>
      <c r="I36" s="31">
        <f t="shared" si="7"/>
        <v>441821072.8125</v>
      </c>
      <c r="J36" s="31">
        <f t="shared" si="5"/>
        <v>536344148.51612902</v>
      </c>
      <c r="K36" s="31">
        <f t="shared" si="5"/>
        <v>500629089.60949993</v>
      </c>
      <c r="L36" s="31">
        <f t="shared" si="5"/>
        <v>652253546.58435488</v>
      </c>
      <c r="M36" s="31">
        <f t="shared" si="5"/>
        <v>709059555.6580646</v>
      </c>
      <c r="N36" s="31">
        <f t="shared" si="5"/>
        <v>675032711.40499997</v>
      </c>
      <c r="O36" s="31">
        <f t="shared" si="5"/>
        <v>692751753.83008063</v>
      </c>
      <c r="P36" s="31">
        <f t="shared" si="5"/>
        <v>660244501.35000014</v>
      </c>
      <c r="Q36" s="31">
        <f t="shared" si="5"/>
        <v>0</v>
      </c>
      <c r="R36" s="60">
        <f t="shared" si="6"/>
        <v>4041210999.6852674</v>
      </c>
    </row>
    <row r="37" spans="3:27" ht="15">
      <c r="C37" s="9">
        <v>14</v>
      </c>
      <c r="D37" s="10" t="s">
        <v>20</v>
      </c>
      <c r="E37" s="10" t="s">
        <v>19</v>
      </c>
      <c r="F37" s="31">
        <f t="shared" si="4"/>
        <v>1854403478.4427421</v>
      </c>
      <c r="G37" s="31">
        <f t="shared" si="4"/>
        <v>1888977966.012069</v>
      </c>
      <c r="H37" s="31">
        <f t="shared" si="7"/>
        <v>1582728973.6506855</v>
      </c>
      <c r="I37" s="31">
        <f t="shared" si="7"/>
        <v>1408186182.32075</v>
      </c>
      <c r="J37" s="31">
        <f t="shared" si="5"/>
        <v>1641087067.516129</v>
      </c>
      <c r="K37" s="31">
        <f t="shared" si="5"/>
        <v>1258216260.820379</v>
      </c>
      <c r="L37" s="31">
        <f t="shared" si="5"/>
        <v>1790238975.4544961</v>
      </c>
      <c r="M37" s="31">
        <f t="shared" si="5"/>
        <v>1946689708.0169356</v>
      </c>
      <c r="N37" s="31">
        <f t="shared" si="5"/>
        <v>1704916847.3320208</v>
      </c>
      <c r="O37" s="31">
        <f t="shared" si="5"/>
        <v>2461892029.1515927</v>
      </c>
      <c r="P37" s="31">
        <f t="shared" si="5"/>
        <v>2440908248.1641669</v>
      </c>
      <c r="Q37" s="31">
        <f t="shared" si="5"/>
        <v>0</v>
      </c>
      <c r="R37" s="60">
        <f t="shared" si="6"/>
        <v>19978245736.881966</v>
      </c>
    </row>
    <row r="38" spans="3:27" ht="15">
      <c r="C38" s="9">
        <v>15</v>
      </c>
      <c r="D38" s="10" t="s">
        <v>21</v>
      </c>
      <c r="E38" s="10"/>
      <c r="F38" s="31">
        <f t="shared" si="4"/>
        <v>788443.75</v>
      </c>
      <c r="G38" s="31">
        <f t="shared" si="4"/>
        <v>0</v>
      </c>
      <c r="H38" s="31">
        <f t="shared" si="7"/>
        <v>1029491.3654952652</v>
      </c>
      <c r="I38" s="31">
        <f t="shared" si="7"/>
        <v>991043.10000000009</v>
      </c>
      <c r="J38" s="31">
        <f t="shared" si="5"/>
        <v>1373791.9190042005</v>
      </c>
      <c r="K38" s="31">
        <f t="shared" si="5"/>
        <v>1225117.8596297973</v>
      </c>
      <c r="L38" s="31">
        <f t="shared" si="5"/>
        <v>927252.08982634754</v>
      </c>
      <c r="M38" s="31">
        <f t="shared" si="5"/>
        <v>866917.3461305541</v>
      </c>
      <c r="N38" s="31">
        <f t="shared" si="5"/>
        <v>1138106.9472735203</v>
      </c>
      <c r="O38" s="31">
        <f t="shared" si="5"/>
        <v>1426287.477559492</v>
      </c>
      <c r="P38" s="31">
        <f t="shared" si="5"/>
        <v>1383364.0105885596</v>
      </c>
      <c r="Q38" s="31">
        <f t="shared" si="5"/>
        <v>0</v>
      </c>
      <c r="R38" s="60">
        <f t="shared" si="6"/>
        <v>11149815.865507737</v>
      </c>
      <c r="T38" s="16"/>
    </row>
    <row r="39" spans="3:27" ht="15">
      <c r="C39" s="9">
        <v>16</v>
      </c>
      <c r="D39" s="32" t="s">
        <v>22</v>
      </c>
      <c r="E39" s="32"/>
      <c r="F39" s="31">
        <f t="shared" si="4"/>
        <v>0</v>
      </c>
      <c r="G39" s="31">
        <f t="shared" si="4"/>
        <v>0</v>
      </c>
      <c r="H39" s="31">
        <f t="shared" si="7"/>
        <v>3431149.6260173684</v>
      </c>
      <c r="I39" s="31">
        <f t="shared" si="7"/>
        <v>0</v>
      </c>
      <c r="J39" s="31">
        <f t="shared" si="5"/>
        <v>0</v>
      </c>
      <c r="K39" s="31">
        <f t="shared" si="5"/>
        <v>0</v>
      </c>
      <c r="L39" s="31">
        <f t="shared" si="5"/>
        <v>0</v>
      </c>
      <c r="M39" s="31">
        <f t="shared" si="5"/>
        <v>0</v>
      </c>
      <c r="N39" s="31">
        <f t="shared" si="5"/>
        <v>0</v>
      </c>
      <c r="O39" s="31">
        <f t="shared" si="5"/>
        <v>0</v>
      </c>
      <c r="P39" s="31">
        <f t="shared" si="5"/>
        <v>0</v>
      </c>
      <c r="Q39" s="31">
        <f t="shared" si="5"/>
        <v>0</v>
      </c>
      <c r="R39" s="60">
        <f t="shared" si="6"/>
        <v>3431149.6260173684</v>
      </c>
      <c r="T39" s="16"/>
    </row>
    <row r="40" spans="3:27" ht="15">
      <c r="C40" s="9">
        <v>17</v>
      </c>
      <c r="D40" s="10" t="s">
        <v>23</v>
      </c>
      <c r="E40" s="10"/>
      <c r="F40" s="31">
        <f t="shared" si="4"/>
        <v>0</v>
      </c>
      <c r="G40" s="31">
        <f t="shared" si="4"/>
        <v>0</v>
      </c>
      <c r="H40" s="31">
        <f t="shared" si="7"/>
        <v>0</v>
      </c>
      <c r="I40" s="31">
        <f t="shared" si="7"/>
        <v>798358.06</v>
      </c>
      <c r="J40" s="31">
        <f t="shared" si="5"/>
        <v>1006894.8900426424</v>
      </c>
      <c r="K40" s="31">
        <f t="shared" si="5"/>
        <v>901547.7408375059</v>
      </c>
      <c r="L40" s="31">
        <f t="shared" si="5"/>
        <v>0</v>
      </c>
      <c r="M40" s="31">
        <f t="shared" si="5"/>
        <v>0</v>
      </c>
      <c r="N40" s="31">
        <f t="shared" si="5"/>
        <v>0</v>
      </c>
      <c r="O40" s="31">
        <f t="shared" si="5"/>
        <v>1573362.5505733984</v>
      </c>
      <c r="P40" s="31">
        <f t="shared" si="5"/>
        <v>1301914.6683753619</v>
      </c>
      <c r="Q40" s="31">
        <f t="shared" si="5"/>
        <v>0</v>
      </c>
      <c r="R40" s="60">
        <f t="shared" si="6"/>
        <v>5582077.9098289087</v>
      </c>
      <c r="T40" s="16"/>
    </row>
    <row r="41" spans="3:27" ht="15.75" thickBot="1">
      <c r="C41" s="61">
        <v>18</v>
      </c>
      <c r="D41" s="62" t="s">
        <v>25</v>
      </c>
      <c r="E41" s="62"/>
      <c r="F41" s="63">
        <f t="shared" si="4"/>
        <v>0</v>
      </c>
      <c r="G41" s="63">
        <f t="shared" si="4"/>
        <v>0</v>
      </c>
      <c r="H41" s="63">
        <f t="shared" si="7"/>
        <v>0</v>
      </c>
      <c r="I41" s="63">
        <f t="shared" si="7"/>
        <v>0</v>
      </c>
      <c r="J41" s="63">
        <f t="shared" si="5"/>
        <v>0</v>
      </c>
      <c r="K41" s="63">
        <f t="shared" si="5"/>
        <v>0</v>
      </c>
      <c r="L41" s="63">
        <f t="shared" si="5"/>
        <v>11327191.042499971</v>
      </c>
      <c r="M41" s="63">
        <f t="shared" si="5"/>
        <v>0</v>
      </c>
      <c r="N41" s="63">
        <f t="shared" si="5"/>
        <v>0</v>
      </c>
      <c r="O41" s="63">
        <f t="shared" si="5"/>
        <v>0</v>
      </c>
      <c r="P41" s="63">
        <f t="shared" si="5"/>
        <v>0</v>
      </c>
      <c r="Q41" s="63">
        <f t="shared" si="5"/>
        <v>0</v>
      </c>
      <c r="R41" s="64">
        <f t="shared" si="6"/>
        <v>11327191.042499971</v>
      </c>
      <c r="T41" s="16"/>
    </row>
    <row r="42" spans="3:27" ht="16.5" thickBot="1">
      <c r="C42" s="27"/>
      <c r="D42" s="28" t="s">
        <v>4</v>
      </c>
      <c r="E42" s="28"/>
      <c r="F42" s="29">
        <f t="shared" ref="F42:Q42" si="8">SUM(F35:F37)</f>
        <v>2265648288.8601613</v>
      </c>
      <c r="G42" s="29">
        <f t="shared" si="8"/>
        <v>309827296.43896556</v>
      </c>
      <c r="H42" s="29">
        <f t="shared" si="8"/>
        <v>2050992918.7260082</v>
      </c>
      <c r="I42" s="29">
        <f t="shared" si="8"/>
        <v>1850007255.13325</v>
      </c>
      <c r="J42" s="29">
        <f t="shared" si="8"/>
        <v>2273921270.3645477</v>
      </c>
      <c r="K42" s="29">
        <f t="shared" si="8"/>
        <v>1873303119.4146309</v>
      </c>
      <c r="L42" s="29">
        <f t="shared" si="8"/>
        <v>2576460939.3963943</v>
      </c>
      <c r="M42" s="29">
        <f t="shared" si="8"/>
        <v>2758965494.9426703</v>
      </c>
      <c r="N42" s="29">
        <f t="shared" si="8"/>
        <v>2490617634.6659722</v>
      </c>
      <c r="O42" s="29">
        <f t="shared" si="8"/>
        <v>3267580281.3829412</v>
      </c>
      <c r="P42" s="29">
        <f t="shared" si="8"/>
        <v>3211497915.1021442</v>
      </c>
      <c r="Q42" s="29">
        <f t="shared" si="8"/>
        <v>0</v>
      </c>
      <c r="R42" s="29">
        <f>SUM(R35:R41)</f>
        <v>24960312648.87154</v>
      </c>
    </row>
    <row r="44" spans="3:27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T44" s="16"/>
    </row>
    <row r="45" spans="3:27">
      <c r="K45" s="1">
        <f>5000000/50000</f>
        <v>100</v>
      </c>
      <c r="V45" s="16"/>
    </row>
    <row r="46" spans="3:27">
      <c r="F46" s="16"/>
      <c r="G46" s="16"/>
      <c r="H46" s="16"/>
      <c r="I46" s="16"/>
      <c r="J46" s="16"/>
      <c r="K46" s="16">
        <f>K45/12</f>
        <v>8.3333333333333339</v>
      </c>
      <c r="L46" s="16"/>
      <c r="M46" s="16"/>
      <c r="N46" s="16"/>
      <c r="O46" s="16"/>
      <c r="P46" s="16"/>
      <c r="Q46" s="16"/>
    </row>
    <row r="47" spans="3:27">
      <c r="T47" s="16"/>
      <c r="U47" s="16"/>
      <c r="V47" s="16"/>
      <c r="W47" s="16"/>
      <c r="X47" s="16"/>
      <c r="Y47" s="16"/>
      <c r="Z47" s="16"/>
      <c r="AA47" s="16"/>
    </row>
    <row r="48" spans="3:27">
      <c r="T48" s="16"/>
      <c r="U48" s="16"/>
      <c r="V48" s="16"/>
      <c r="W48" s="16"/>
      <c r="X48" s="16"/>
      <c r="Y48" s="16"/>
      <c r="Z48" s="16"/>
      <c r="AA48" s="16"/>
    </row>
    <row r="49" spans="20:27">
      <c r="T49" s="16"/>
      <c r="U49" s="16"/>
      <c r="V49" s="16"/>
      <c r="W49" s="16"/>
      <c r="X49" s="16"/>
      <c r="Y49" s="16"/>
      <c r="Z49" s="16"/>
      <c r="AA49" s="16"/>
    </row>
    <row r="50" spans="20:27">
      <c r="T50" s="16"/>
      <c r="U50" s="16"/>
      <c r="V50" s="16"/>
      <c r="W50" s="16"/>
      <c r="X50" s="16"/>
      <c r="Y50" s="16"/>
      <c r="Z50" s="16"/>
      <c r="AA50" s="16"/>
    </row>
    <row r="51" spans="20:27">
      <c r="T51" s="16"/>
      <c r="U51" s="16"/>
      <c r="V51" s="16"/>
      <c r="W51" s="16"/>
      <c r="X51" s="16"/>
      <c r="Y51" s="16"/>
      <c r="Z51" s="16"/>
      <c r="AA51" s="16"/>
    </row>
    <row r="52" spans="20:27">
      <c r="T52" s="16"/>
      <c r="U52" s="16"/>
      <c r="V52" s="16"/>
      <c r="W52" s="16"/>
      <c r="X52" s="16"/>
      <c r="Y52" s="16"/>
      <c r="Z52" s="16"/>
      <c r="AA52" s="16"/>
    </row>
    <row r="53" spans="20:27">
      <c r="T53" s="16"/>
      <c r="U53" s="16"/>
      <c r="V53" s="16"/>
      <c r="W53" s="16"/>
      <c r="X53" s="16"/>
      <c r="Y53" s="16"/>
      <c r="Z53" s="16"/>
      <c r="AA53" s="16"/>
    </row>
    <row r="54" spans="20:27">
      <c r="T54" s="16"/>
      <c r="U54" s="16"/>
      <c r="V54" s="16"/>
      <c r="W54" s="16"/>
      <c r="X54" s="16"/>
      <c r="Y54" s="16"/>
      <c r="Z54" s="16"/>
      <c r="AA54" s="16"/>
    </row>
    <row r="55" spans="20:27">
      <c r="T55" s="16"/>
      <c r="U55" s="16"/>
      <c r="V55" s="16"/>
      <c r="W55" s="16"/>
      <c r="X55" s="16"/>
      <c r="Y55" s="16"/>
      <c r="Z55" s="16"/>
      <c r="AA55" s="16"/>
    </row>
    <row r="56" spans="20:27">
      <c r="T56" s="16"/>
      <c r="U56" s="16"/>
      <c r="V56" s="16"/>
      <c r="W56" s="16"/>
      <c r="X56" s="16"/>
      <c r="Y56" s="16"/>
      <c r="Z56" s="16"/>
      <c r="AA56" s="16"/>
    </row>
    <row r="57" spans="20:27">
      <c r="T57" s="16"/>
      <c r="U57" s="16"/>
      <c r="V57" s="16"/>
      <c r="W57" s="16"/>
      <c r="X57" s="16"/>
      <c r="Y57" s="16"/>
      <c r="Z57" s="16"/>
      <c r="AA57" s="16"/>
    </row>
    <row r="58" spans="20:27">
      <c r="T58" s="16"/>
      <c r="U58" s="16"/>
      <c r="V58" s="16"/>
      <c r="W58" s="16"/>
      <c r="X58" s="16"/>
      <c r="Y58" s="16"/>
      <c r="Z58" s="16"/>
      <c r="AA58" s="16"/>
    </row>
  </sheetData>
  <mergeCells count="9">
    <mergeCell ref="F32:R32"/>
    <mergeCell ref="C33:D33"/>
    <mergeCell ref="F33:R33"/>
    <mergeCell ref="F2:R2"/>
    <mergeCell ref="C3:D3"/>
    <mergeCell ref="F3:R3"/>
    <mergeCell ref="F18:R18"/>
    <mergeCell ref="C19:D19"/>
    <mergeCell ref="F19:R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28"/>
  <sheetViews>
    <sheetView zoomScale="70" zoomScaleNormal="70" workbookViewId="0">
      <pane xSplit="4" ySplit="5" topLeftCell="E55" activePane="bottomRight" state="frozen"/>
      <selection pane="topRight" activeCell="E1" sqref="E1"/>
      <selection pane="bottomLeft" activeCell="A4" sqref="A4"/>
      <selection pane="bottomRight" activeCell="T34" sqref="T34"/>
    </sheetView>
  </sheetViews>
  <sheetFormatPr defaultRowHeight="14.25"/>
  <cols>
    <col min="1" max="2" width="9.140625" style="1"/>
    <col min="3" max="3" width="5.140625" style="1" bestFit="1" customWidth="1"/>
    <col min="4" max="4" width="27" style="1" bestFit="1" customWidth="1"/>
    <col min="5" max="5" width="18.85546875" style="1" bestFit="1" customWidth="1"/>
    <col min="6" max="6" width="18.5703125" style="1" bestFit="1" customWidth="1"/>
    <col min="7" max="7" width="18.85546875" style="1" bestFit="1" customWidth="1"/>
    <col min="8" max="8" width="18.5703125" style="1" bestFit="1" customWidth="1"/>
    <col min="9" max="9" width="18.85546875" style="1" bestFit="1" customWidth="1"/>
    <col min="10" max="10" width="19.42578125" style="1" customWidth="1"/>
    <col min="11" max="11" width="18.5703125" style="1" bestFit="1" customWidth="1"/>
    <col min="12" max="15" width="18.85546875" style="1" bestFit="1" customWidth="1"/>
    <col min="16" max="16" width="8.28515625" style="1" bestFit="1" customWidth="1"/>
    <col min="17" max="17" width="20.140625" style="1" bestFit="1" customWidth="1"/>
    <col min="18" max="18" width="27" style="1" customWidth="1"/>
    <col min="19" max="19" width="40.5703125" style="1" customWidth="1"/>
    <col min="20" max="20" width="21.42578125" style="1" bestFit="1" customWidth="1"/>
    <col min="21" max="21" width="18.85546875" style="1" bestFit="1" customWidth="1"/>
    <col min="22" max="16384" width="9.140625" style="1"/>
  </cols>
  <sheetData>
    <row r="2" spans="3:21">
      <c r="D2" s="1" t="s">
        <v>59</v>
      </c>
      <c r="E2" s="53">
        <v>0.92779963941491983</v>
      </c>
      <c r="F2" s="53">
        <v>0.91797757969877314</v>
      </c>
      <c r="G2" s="53">
        <v>0.91243939952009845</v>
      </c>
      <c r="H2" s="53">
        <v>0.9082167617428043</v>
      </c>
      <c r="I2" s="53">
        <v>0.91075068692278771</v>
      </c>
      <c r="J2" s="53">
        <v>0.91074668346458398</v>
      </c>
      <c r="K2" s="53">
        <v>0.9106497913592525</v>
      </c>
      <c r="L2" s="53">
        <v>0.91690756584800392</v>
      </c>
      <c r="M2" s="53">
        <v>0.92499020277991506</v>
      </c>
      <c r="N2" s="53">
        <v>0.91285370125617993</v>
      </c>
      <c r="O2" s="53">
        <v>0.91242397427014499</v>
      </c>
    </row>
    <row r="3" spans="3:21" ht="15" thickBot="1"/>
    <row r="4" spans="3:21" ht="15" thickBot="1">
      <c r="C4" s="2"/>
      <c r="D4" s="3"/>
      <c r="E4" s="73" t="s">
        <v>60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3:21" ht="15.75" thickBot="1">
      <c r="C5" s="68"/>
      <c r="D5" s="69"/>
      <c r="E5" s="73" t="s">
        <v>1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3:21" ht="15.75">
      <c r="C6" s="33" t="s">
        <v>2</v>
      </c>
      <c r="D6" s="34" t="s">
        <v>29</v>
      </c>
      <c r="E6" s="35">
        <v>42370</v>
      </c>
      <c r="F6" s="36">
        <v>42401</v>
      </c>
      <c r="G6" s="36">
        <v>42430</v>
      </c>
      <c r="H6" s="36">
        <v>42461</v>
      </c>
      <c r="I6" s="36">
        <v>42491</v>
      </c>
      <c r="J6" s="36">
        <v>42522</v>
      </c>
      <c r="K6" s="37">
        <v>42552</v>
      </c>
      <c r="L6" s="36">
        <v>42583</v>
      </c>
      <c r="M6" s="36">
        <v>42614</v>
      </c>
      <c r="N6" s="36">
        <v>42644</v>
      </c>
      <c r="O6" s="36">
        <v>42675</v>
      </c>
      <c r="P6" s="36">
        <v>42705</v>
      </c>
      <c r="Q6" s="38" t="s">
        <v>4</v>
      </c>
    </row>
    <row r="7" spans="3:21" ht="15">
      <c r="C7" s="9">
        <v>1</v>
      </c>
      <c r="D7" s="39" t="s">
        <v>30</v>
      </c>
      <c r="E7" s="40">
        <f>[1]Genco!O7</f>
        <v>0</v>
      </c>
      <c r="F7" s="31">
        <f>[1]Genco!O41</f>
        <v>0</v>
      </c>
      <c r="G7" s="31">
        <f>[1]Genco!O75</f>
        <v>0</v>
      </c>
      <c r="H7" s="31">
        <f>[1]Genco!O109</f>
        <v>0</v>
      </c>
      <c r="I7" s="31">
        <f>[1]Genco!O143</f>
        <v>0</v>
      </c>
      <c r="J7" s="31">
        <f>[1]Genco!O177</f>
        <v>0</v>
      </c>
      <c r="K7" s="31">
        <f>[1]Genco!O211</f>
        <v>0</v>
      </c>
      <c r="L7" s="31">
        <f>[1]Genco!O245</f>
        <v>0</v>
      </c>
      <c r="M7" s="31">
        <f>[1]Genco!O279</f>
        <v>0</v>
      </c>
      <c r="N7" s="31">
        <f>[1]Genco!O313</f>
        <v>0</v>
      </c>
      <c r="O7" s="31">
        <f>[1]Genco!O347</f>
        <v>0</v>
      </c>
      <c r="P7" s="31">
        <f>[1]Genco!O381</f>
        <v>0</v>
      </c>
      <c r="Q7" s="15">
        <f>SUM(E7:P7)</f>
        <v>0</v>
      </c>
      <c r="U7" s="16"/>
    </row>
    <row r="8" spans="3:21" ht="15">
      <c r="C8" s="9">
        <v>2</v>
      </c>
      <c r="D8" s="39" t="s">
        <v>31</v>
      </c>
      <c r="E8" s="40">
        <f>[1]Genco!O8</f>
        <v>776519645.28769803</v>
      </c>
      <c r="F8" s="31">
        <f>[1]Genco!O42</f>
        <v>1647211876.4148121</v>
      </c>
      <c r="G8" s="31">
        <f>[1]Genco!O76+'[1]Other Genco Charges'!J77</f>
        <v>1936559426.8145475</v>
      </c>
      <c r="H8" s="31">
        <f>[1]Genco!O110+'[1]Other Genco Charges'!J109</f>
        <v>1769712964.9325533</v>
      </c>
      <c r="I8" s="31">
        <f>[1]Genco!O144+'[1]Other Genco Charges'!J141</f>
        <v>2754865833.1381464</v>
      </c>
      <c r="J8" s="31">
        <f>[1]Genco!O178+'[1]Other Genco Charges'!J173</f>
        <v>1405393301.1688154</v>
      </c>
      <c r="K8" s="31">
        <f>[1]Genco!O212+'[1]Other Genco Charges'!J205</f>
        <v>1177671061.322511</v>
      </c>
      <c r="L8" s="31">
        <f>[1]Genco!O246+'[1]Other Genco Charges'!J237</f>
        <v>151309846.49800181</v>
      </c>
      <c r="M8" s="31">
        <f>[1]Genco!O280+'[1]Other Genco Charges'!J269</f>
        <v>121256251.04176611</v>
      </c>
      <c r="N8" s="31">
        <f>[1]Genco!O314+'[1]Other Genco Charges'!J301</f>
        <v>262618242.73886302</v>
      </c>
      <c r="O8" s="31">
        <f>[1]Genco!O348+'[1]Other Genco Charges'!J333</f>
        <v>1626953238.8271139</v>
      </c>
      <c r="P8" s="31">
        <f>[1]Genco!O382</f>
        <v>0</v>
      </c>
      <c r="Q8" s="15">
        <f t="shared" ref="Q8:Q31" si="0">SUM(E8:P8)</f>
        <v>13630071688.184828</v>
      </c>
      <c r="T8" s="16"/>
      <c r="U8" s="16"/>
    </row>
    <row r="9" spans="3:21" ht="15">
      <c r="C9" s="9">
        <v>3</v>
      </c>
      <c r="D9" s="39" t="s">
        <v>32</v>
      </c>
      <c r="E9" s="40">
        <f>[1]Genco!O9</f>
        <v>1880509053.7842498</v>
      </c>
      <c r="F9" s="31">
        <f>[1]Genco!O43</f>
        <v>1162081341.8448751</v>
      </c>
      <c r="G9" s="31">
        <f>[1]Genco!O77</f>
        <v>1067709356.948925</v>
      </c>
      <c r="H9" s="31">
        <f>[1]Genco!O111</f>
        <v>1844103696.1252499</v>
      </c>
      <c r="I9" s="31">
        <f>[1]Genco!O145</f>
        <v>2052715649.5351479</v>
      </c>
      <c r="J9" s="31">
        <f>[1]Genco!O179</f>
        <v>1316751942.69609</v>
      </c>
      <c r="K9" s="31">
        <f>[1]Genco!O213</f>
        <v>0</v>
      </c>
      <c r="L9" s="31">
        <f>[1]Genco!O247</f>
        <v>978859400.41911316</v>
      </c>
      <c r="M9" s="31">
        <f>[1]Genco!O281</f>
        <v>665323309.89557147</v>
      </c>
      <c r="N9" s="31">
        <f>[1]Genco!O315</f>
        <v>586179408.95444608</v>
      </c>
      <c r="O9" s="31">
        <f>[1]Genco!O349</f>
        <v>1238066259.2364054</v>
      </c>
      <c r="P9" s="31">
        <f>[1]Genco!O383</f>
        <v>0</v>
      </c>
      <c r="Q9" s="15">
        <f t="shared" si="0"/>
        <v>12792299419.440075</v>
      </c>
      <c r="T9" s="16"/>
      <c r="U9" s="16"/>
    </row>
    <row r="10" spans="3:21" ht="15">
      <c r="C10" s="9">
        <v>4</v>
      </c>
      <c r="D10" s="41" t="s">
        <v>33</v>
      </c>
      <c r="E10" s="40">
        <f>[1]Genco!O10</f>
        <v>0</v>
      </c>
      <c r="F10" s="31">
        <f>[1]Genco!O44</f>
        <v>0</v>
      </c>
      <c r="G10" s="31">
        <f>[1]Genco!O78</f>
        <v>0</v>
      </c>
      <c r="H10" s="31">
        <f>[1]Genco!O112</f>
        <v>0</v>
      </c>
      <c r="I10" s="31">
        <f>[1]Genco!O146</f>
        <v>0</v>
      </c>
      <c r="J10" s="31">
        <f>[1]Genco!O180</f>
        <v>0</v>
      </c>
      <c r="K10" s="31">
        <f>[1]Genco!O214</f>
        <v>0</v>
      </c>
      <c r="L10" s="31">
        <f>[1]Genco!O248</f>
        <v>0</v>
      </c>
      <c r="M10" s="31">
        <f>[1]Genco!O282</f>
        <v>0</v>
      </c>
      <c r="N10" s="31">
        <f>[1]Genco!O316</f>
        <v>0</v>
      </c>
      <c r="O10" s="31">
        <f>[1]Genco!O350</f>
        <v>0</v>
      </c>
      <c r="P10" s="31">
        <f>[1]Genco!O384</f>
        <v>0</v>
      </c>
      <c r="Q10" s="15">
        <f t="shared" si="0"/>
        <v>0</v>
      </c>
      <c r="T10" s="16"/>
      <c r="U10" s="16"/>
    </row>
    <row r="11" spans="3:21" ht="15">
      <c r="C11" s="9">
        <v>5</v>
      </c>
      <c r="D11" s="39" t="s">
        <v>34</v>
      </c>
      <c r="E11" s="40">
        <f>[1]Genco!O11</f>
        <v>694008533.02989995</v>
      </c>
      <c r="F11" s="31">
        <f>[1]Genco!O45</f>
        <v>673217892.59424996</v>
      </c>
      <c r="G11" s="31">
        <f>[1]Genco!O79</f>
        <v>541688055.08689988</v>
      </c>
      <c r="H11" s="31">
        <f>[1]Genco!O113</f>
        <v>470275235.04824996</v>
      </c>
      <c r="I11" s="31">
        <f>[1]Genco!O147</f>
        <v>476296078.67472261</v>
      </c>
      <c r="J11" s="31">
        <f>[1]Genco!O181</f>
        <v>408952504.70302832</v>
      </c>
      <c r="K11" s="31">
        <f>[1]Genco!O215</f>
        <v>567184679.7373023</v>
      </c>
      <c r="L11" s="31">
        <f>[1]Genco!O249</f>
        <v>695200330.88676286</v>
      </c>
      <c r="M11" s="31">
        <f>[1]Genco!O283</f>
        <v>582930452.87403297</v>
      </c>
      <c r="N11" s="31">
        <f>[1]Genco!O317</f>
        <v>663332556.49957645</v>
      </c>
      <c r="O11" s="31">
        <f>[1]Genco!O351</f>
        <v>1215530346.3571644</v>
      </c>
      <c r="P11" s="31">
        <f>[1]Genco!O385</f>
        <v>0</v>
      </c>
      <c r="Q11" s="15">
        <f t="shared" si="0"/>
        <v>6988616665.491889</v>
      </c>
      <c r="T11" s="16"/>
      <c r="U11" s="16"/>
    </row>
    <row r="12" spans="3:21" ht="15">
      <c r="C12" s="9">
        <v>6</v>
      </c>
      <c r="D12" s="39" t="s">
        <v>35</v>
      </c>
      <c r="E12" s="40">
        <f>[1]Genco!O12</f>
        <v>3905356566.6132498</v>
      </c>
      <c r="F12" s="31">
        <f>[1]Genco!O46</f>
        <v>2834243656.67662</v>
      </c>
      <c r="G12" s="31">
        <f>[1]Genco!O80</f>
        <v>2704503273.5322285</v>
      </c>
      <c r="H12" s="31">
        <f>[1]Genco!O114</f>
        <v>2600130360.2742243</v>
      </c>
      <c r="I12" s="31">
        <f>[1]Genco!O148</f>
        <v>3574042965.0583763</v>
      </c>
      <c r="J12" s="31">
        <f>[1]Genco!O182</f>
        <v>2548773049.3545542</v>
      </c>
      <c r="K12" s="31">
        <f>[1]Genco!O216</f>
        <v>4553377553.1481152</v>
      </c>
      <c r="L12" s="31">
        <f>[1]Genco!O250</f>
        <v>4480043939.9289036</v>
      </c>
      <c r="M12" s="31">
        <f>[1]Genco!O284</f>
        <v>3955410016.5396843</v>
      </c>
      <c r="N12" s="31">
        <f>[1]Genco!O318</f>
        <v>5094555564.4451151</v>
      </c>
      <c r="O12" s="31">
        <f>[1]Genco!O352</f>
        <v>4174762873.9200602</v>
      </c>
      <c r="P12" s="31">
        <f>[1]Genco!O386</f>
        <v>0</v>
      </c>
      <c r="Q12" s="15">
        <f t="shared" si="0"/>
        <v>40425199819.491127</v>
      </c>
      <c r="T12" s="16"/>
      <c r="U12" s="16"/>
    </row>
    <row r="13" spans="3:21" ht="15">
      <c r="C13" s="9">
        <v>7</v>
      </c>
      <c r="D13" s="39" t="s">
        <v>36</v>
      </c>
      <c r="E13" s="40">
        <f>[1]Genco!O13</f>
        <v>9497223599.5550003</v>
      </c>
      <c r="F13" s="31">
        <f>[1]Genco!O47</f>
        <v>7451353882.2338228</v>
      </c>
      <c r="G13" s="31">
        <f>[1]Genco!O81</f>
        <v>5774403778.4096479</v>
      </c>
      <c r="H13" s="31">
        <f>[1]Genco!O115</f>
        <v>3827609510.0301523</v>
      </c>
      <c r="I13" s="31">
        <f>[1]Genco!O149</f>
        <v>4770368445.1576138</v>
      </c>
      <c r="J13" s="31">
        <f>[1]Genco!O183</f>
        <v>3358844631.0842972</v>
      </c>
      <c r="K13" s="31">
        <f>[1]Genco!O217</f>
        <v>3307843275.3869581</v>
      </c>
      <c r="L13" s="31">
        <f>[1]Genco!O251</f>
        <v>5748232833.0260639</v>
      </c>
      <c r="M13" s="31">
        <f>[1]Genco!O285</f>
        <v>6594426703.3899422</v>
      </c>
      <c r="N13" s="31">
        <f>[1]Genco!O319</f>
        <v>7339499429.1306868</v>
      </c>
      <c r="O13" s="31">
        <f>[1]Genco!O353</f>
        <v>4834598641.5087976</v>
      </c>
      <c r="P13" s="31">
        <f>[1]Genco!O387</f>
        <v>0</v>
      </c>
      <c r="Q13" s="15">
        <f t="shared" si="0"/>
        <v>62504404728.912979</v>
      </c>
      <c r="T13" s="16"/>
      <c r="U13" s="16"/>
    </row>
    <row r="14" spans="3:21" ht="15">
      <c r="C14" s="9">
        <v>8</v>
      </c>
      <c r="D14" s="41" t="s">
        <v>37</v>
      </c>
      <c r="E14" s="40">
        <f>[1]Genco!O14</f>
        <v>0</v>
      </c>
      <c r="F14" s="31">
        <f>[1]Genco!O48</f>
        <v>0</v>
      </c>
      <c r="G14" s="31">
        <f>[1]Genco!O82</f>
        <v>0</v>
      </c>
      <c r="H14" s="31">
        <f>[1]Genco!O116</f>
        <v>0</v>
      </c>
      <c r="I14" s="31">
        <f>[1]Genco!O150</f>
        <v>117592343.4845755</v>
      </c>
      <c r="J14" s="31">
        <f>[1]Genco!O184</f>
        <v>468725418.09169358</v>
      </c>
      <c r="K14" s="31">
        <f>[1]Genco!O218</f>
        <v>722521601.96765888</v>
      </c>
      <c r="L14" s="31">
        <f>[1]Genco!O252</f>
        <v>0</v>
      </c>
      <c r="M14" s="31">
        <f>[1]Genco!O286</f>
        <v>501009417.66535187</v>
      </c>
      <c r="N14" s="31">
        <f>[1]Genco!O320</f>
        <v>746664534.12130105</v>
      </c>
      <c r="O14" s="31">
        <f>[1]Genco!O354</f>
        <v>119186446.19068821</v>
      </c>
      <c r="P14" s="31">
        <f>[1]Genco!O388</f>
        <v>0</v>
      </c>
      <c r="Q14" s="15">
        <f t="shared" si="0"/>
        <v>2675699761.5212688</v>
      </c>
      <c r="T14" s="16"/>
      <c r="U14" s="16"/>
    </row>
    <row r="15" spans="3:21" ht="15">
      <c r="C15" s="9">
        <v>9</v>
      </c>
      <c r="D15" s="39" t="s">
        <v>38</v>
      </c>
      <c r="E15" s="40">
        <f>[1]Genco!O15</f>
        <v>1841965001.1575</v>
      </c>
      <c r="F15" s="31">
        <f>[1]Genco!O49</f>
        <v>1134735138.2371001</v>
      </c>
      <c r="G15" s="31">
        <f>[1]Genco!O83</f>
        <v>0</v>
      </c>
      <c r="H15" s="31">
        <f>[1]Genco!O117</f>
        <v>141589358.17582589</v>
      </c>
      <c r="I15" s="31">
        <f>[1]Genco!O151</f>
        <v>719394914.57484174</v>
      </c>
      <c r="J15" s="31">
        <f>[1]Genco!O185</f>
        <v>776896750.24468768</v>
      </c>
      <c r="K15" s="31">
        <f>[1]Genco!O219</f>
        <v>1022231912.1596088</v>
      </c>
      <c r="L15" s="31">
        <f>[1]Genco!O253</f>
        <v>1259272206.2679873</v>
      </c>
      <c r="M15" s="31">
        <f>[1]Genco!O287</f>
        <v>1246551340.3706422</v>
      </c>
      <c r="N15" s="31">
        <f>[1]Genco!O321</f>
        <v>1735601215.3998423</v>
      </c>
      <c r="O15" s="31">
        <f>[1]Genco!O355</f>
        <v>1506168496.5790114</v>
      </c>
      <c r="P15" s="31">
        <f>[1]Genco!O389</f>
        <v>0</v>
      </c>
      <c r="Q15" s="15">
        <f t="shared" si="0"/>
        <v>11384406333.167048</v>
      </c>
      <c r="T15" s="16"/>
      <c r="U15" s="16"/>
    </row>
    <row r="16" spans="3:21" ht="15">
      <c r="C16" s="9">
        <v>10</v>
      </c>
      <c r="D16" s="39" t="s">
        <v>39</v>
      </c>
      <c r="E16" s="40">
        <f>[1]Genco!O16</f>
        <v>924884007.76425004</v>
      </c>
      <c r="F16" s="31">
        <f>[1]Genco!O50</f>
        <v>946807396.49689984</v>
      </c>
      <c r="G16" s="31">
        <f>[1]Genco!O84</f>
        <v>433545483.87632501</v>
      </c>
      <c r="H16" s="31">
        <f>[1]Genco!O118</f>
        <v>898185036.65575004</v>
      </c>
      <c r="I16" s="31">
        <f>[1]Genco!O152</f>
        <v>783644813.03481984</v>
      </c>
      <c r="J16" s="31">
        <f>[1]Genco!O186</f>
        <v>664852853.08627093</v>
      </c>
      <c r="K16" s="31">
        <f>[1]Genco!O220</f>
        <v>649423684.01100063</v>
      </c>
      <c r="L16" s="31">
        <f>[1]Genco!O254</f>
        <v>995672472.39768577</v>
      </c>
      <c r="M16" s="31">
        <f>[1]Genco!O288</f>
        <v>957141791.83071733</v>
      </c>
      <c r="N16" s="31">
        <f>[1]Genco!O322</f>
        <v>1121487529.7686899</v>
      </c>
      <c r="O16" s="31">
        <f>[1]Genco!O356</f>
        <v>1118716837.0043087</v>
      </c>
      <c r="P16" s="31">
        <f>[1]Genco!O390</f>
        <v>0</v>
      </c>
      <c r="Q16" s="15">
        <f t="shared" si="0"/>
        <v>9494361905.9267197</v>
      </c>
      <c r="T16" s="16"/>
      <c r="U16" s="16"/>
    </row>
    <row r="17" spans="3:21" ht="15">
      <c r="C17" s="9">
        <v>11</v>
      </c>
      <c r="D17" s="39" t="s">
        <v>40</v>
      </c>
      <c r="E17" s="40">
        <f>[1]Genco!O17</f>
        <v>470257738.50400001</v>
      </c>
      <c r="F17" s="31">
        <f>[1]Genco!O51</f>
        <v>400260626.19400001</v>
      </c>
      <c r="G17" s="31">
        <f>[1]Genco!O85</f>
        <v>602209616.65199995</v>
      </c>
      <c r="H17" s="31">
        <f>[1]Genco!O119</f>
        <v>627987310.546</v>
      </c>
      <c r="I17" s="31">
        <f>[1]Genco!O153</f>
        <v>825286052.95305657</v>
      </c>
      <c r="J17" s="31">
        <f>[1]Genco!O187</f>
        <v>744844134.21275377</v>
      </c>
      <c r="K17" s="31">
        <f>[1]Genco!O221</f>
        <v>651213095.6868732</v>
      </c>
      <c r="L17" s="31">
        <f>[1]Genco!O255</f>
        <v>540937204.0325824</v>
      </c>
      <c r="M17" s="31">
        <f>[1]Genco!O289</f>
        <v>477730396.52946043</v>
      </c>
      <c r="N17" s="31">
        <f>[1]Genco!O323</f>
        <v>381681084.37473106</v>
      </c>
      <c r="O17" s="31">
        <f>[1]Genco!O357</f>
        <v>0</v>
      </c>
      <c r="P17" s="31">
        <f>[1]Genco!O391</f>
        <v>0</v>
      </c>
      <c r="Q17" s="15">
        <f t="shared" si="0"/>
        <v>5722407259.6854572</v>
      </c>
      <c r="T17" s="16"/>
      <c r="U17" s="16"/>
    </row>
    <row r="18" spans="3:21" ht="15">
      <c r="C18" s="9">
        <v>12</v>
      </c>
      <c r="D18" s="42" t="s">
        <v>41</v>
      </c>
      <c r="E18" s="40">
        <f>[1]Genco!O18</f>
        <v>720136304.477</v>
      </c>
      <c r="F18" s="31">
        <f>[1]Genco!O52</f>
        <v>1051884250.155</v>
      </c>
      <c r="G18" s="31">
        <f>[1]Genco!O86</f>
        <v>943894747.34699988</v>
      </c>
      <c r="H18" s="31">
        <f>[1]Genco!O120</f>
        <v>988800589.03974986</v>
      </c>
      <c r="I18" s="31">
        <f>[1]Genco!O154</f>
        <v>799731914.53326452</v>
      </c>
      <c r="J18" s="31">
        <f>[1]Genco!O188</f>
        <v>484822110.48571384</v>
      </c>
      <c r="K18" s="31">
        <f>[1]Genco!O222</f>
        <v>842461287.28442943</v>
      </c>
      <c r="L18" s="31">
        <f>[1]Genco!O256</f>
        <v>1401729339.8060203</v>
      </c>
      <c r="M18" s="31">
        <f>[1]Genco!O290</f>
        <v>1315342972.7679875</v>
      </c>
      <c r="N18" s="31">
        <f>[1]Genco!O324</f>
        <v>441869118.27626789</v>
      </c>
      <c r="O18" s="31">
        <f>[1]Genco!O358</f>
        <v>1235107965.4289613</v>
      </c>
      <c r="P18" s="31">
        <f>[1]Genco!O392</f>
        <v>0</v>
      </c>
      <c r="Q18" s="15">
        <f t="shared" si="0"/>
        <v>10225780599.601393</v>
      </c>
      <c r="T18" s="16"/>
      <c r="U18" s="16"/>
    </row>
    <row r="19" spans="3:21" ht="15">
      <c r="C19" s="9">
        <v>13</v>
      </c>
      <c r="D19" s="39" t="s">
        <v>42</v>
      </c>
      <c r="E19" s="40">
        <f>[1]Genco!O19</f>
        <v>1352120409.7192001</v>
      </c>
      <c r="F19" s="31">
        <f>[1]Genco!O53</f>
        <v>1529789364.7760043</v>
      </c>
      <c r="G19" s="31">
        <f>[1]Genco!O87</f>
        <v>1594591154.328908</v>
      </c>
      <c r="H19" s="31">
        <f>[1]Genco!O121</f>
        <v>1291441524.016012</v>
      </c>
      <c r="I19" s="31">
        <f>[1]Genco!O155</f>
        <v>2077246615.6757963</v>
      </c>
      <c r="J19" s="31">
        <f>[1]Genco!O189</f>
        <v>2571544846.095921</v>
      </c>
      <c r="K19" s="31">
        <f>[1]Genco!O223</f>
        <v>2723453473.9513679</v>
      </c>
      <c r="L19" s="31">
        <f>[1]Genco!O257</f>
        <v>3187563509.1716299</v>
      </c>
      <c r="M19" s="31">
        <f>[1]Genco!O291</f>
        <v>3287394745.5548973</v>
      </c>
      <c r="N19" s="31">
        <f>[1]Genco!O325</f>
        <v>3450091664.130909</v>
      </c>
      <c r="O19" s="31">
        <f>[1]Genco!O359</f>
        <v>3029850036.519938</v>
      </c>
      <c r="P19" s="31">
        <f>[1]Genco!O393</f>
        <v>0</v>
      </c>
      <c r="Q19" s="15">
        <f t="shared" si="0"/>
        <v>26095087343.940586</v>
      </c>
      <c r="T19" s="16"/>
      <c r="U19" s="16"/>
    </row>
    <row r="20" spans="3:21" ht="15">
      <c r="C20" s="9">
        <v>14</v>
      </c>
      <c r="D20" s="39" t="s">
        <v>43</v>
      </c>
      <c r="E20" s="40">
        <f>[1]Genco!O20</f>
        <v>1346226856.5892401</v>
      </c>
      <c r="F20" s="43">
        <f>[1]Genco!O54</f>
        <v>1436480989.5633583</v>
      </c>
      <c r="G20" s="31">
        <f>[1]Genco!O88</f>
        <v>1515677540.2894244</v>
      </c>
      <c r="H20" s="31">
        <f>[1]Genco!O122</f>
        <v>1443198864.5413363</v>
      </c>
      <c r="I20" s="31">
        <f>[1]Genco!O156</f>
        <v>1872394202.1233935</v>
      </c>
      <c r="J20" s="31">
        <f>[1]Genco!O190</f>
        <v>1805253757.8124146</v>
      </c>
      <c r="K20" s="31">
        <f>[1]Genco!O224</f>
        <v>2285332915.0170336</v>
      </c>
      <c r="L20" s="31">
        <f>[1]Genco!O258</f>
        <v>2261248018.1660967</v>
      </c>
      <c r="M20" s="31">
        <f>[1]Genco!O292</f>
        <v>1549013901.6489193</v>
      </c>
      <c r="N20" s="31">
        <f>[1]Genco!O326</f>
        <v>1793902297.5028548</v>
      </c>
      <c r="O20" s="31">
        <f>[1]Genco!O360</f>
        <v>2316151884.9954357</v>
      </c>
      <c r="P20" s="31">
        <f>[1]Genco!O394</f>
        <v>0</v>
      </c>
      <c r="Q20" s="15">
        <f t="shared" si="0"/>
        <v>19624881228.249504</v>
      </c>
      <c r="T20" s="16"/>
      <c r="U20" s="16"/>
    </row>
    <row r="21" spans="3:21" ht="15">
      <c r="C21" s="9">
        <v>15</v>
      </c>
      <c r="D21" s="39" t="s">
        <v>44</v>
      </c>
      <c r="E21" s="40">
        <f>[1]Genco!O21</f>
        <v>2765977372.6871996</v>
      </c>
      <c r="F21" s="31">
        <f>[1]Genco!O55</f>
        <v>2692431731.95188</v>
      </c>
      <c r="G21" s="31">
        <f>[1]Genco!O89</f>
        <v>2613787581.4172888</v>
      </c>
      <c r="H21" s="31">
        <f>[1]Genco!O123</f>
        <v>2603023633.7470145</v>
      </c>
      <c r="I21" s="31">
        <f>[1]Genco!O157</f>
        <v>3486795847.9003358</v>
      </c>
      <c r="J21" s="31">
        <f>[1]Genco!O191</f>
        <v>2838210734.1942558</v>
      </c>
      <c r="K21" s="31">
        <f>[1]Genco!O225</f>
        <v>3986639112.4572515</v>
      </c>
      <c r="L21" s="31">
        <f>[1]Genco!O259</f>
        <v>4274403054.1778717</v>
      </c>
      <c r="M21" s="31">
        <f>[1]Genco!O293</f>
        <v>4153377279.9658022</v>
      </c>
      <c r="N21" s="31">
        <f>[1]Genco!O327</f>
        <v>3237185616.8060846</v>
      </c>
      <c r="O21" s="31">
        <f>[1]Genco!O361</f>
        <v>5122290680.4154797</v>
      </c>
      <c r="P21" s="31">
        <f>[1]Genco!O395</f>
        <v>0</v>
      </c>
      <c r="Q21" s="15">
        <f t="shared" si="0"/>
        <v>37774122645.720459</v>
      </c>
      <c r="T21" s="16"/>
      <c r="U21" s="16"/>
    </row>
    <row r="22" spans="3:21" ht="15">
      <c r="C22" s="9">
        <v>16</v>
      </c>
      <c r="D22" s="39" t="s">
        <v>45</v>
      </c>
      <c r="E22" s="40">
        <f>[1]Genco!O22</f>
        <v>2154018014.8364</v>
      </c>
      <c r="F22" s="31">
        <f>[1]Genco!O56</f>
        <v>1409049077.9717999</v>
      </c>
      <c r="G22" s="31">
        <f>[1]Genco!O90</f>
        <v>1558410673.8577151</v>
      </c>
      <c r="H22" s="31">
        <f>[1]Genco!O124</f>
        <v>1343651646.8723283</v>
      </c>
      <c r="I22" s="31">
        <f>[1]Genco!O158</f>
        <v>1598194222.226861</v>
      </c>
      <c r="J22" s="31">
        <f>[1]Genco!O192</f>
        <v>1376233364.5951982</v>
      </c>
      <c r="K22" s="31">
        <f>[1]Genco!O226</f>
        <v>1952119846.3732285</v>
      </c>
      <c r="L22" s="31">
        <f>[1]Genco!O260</f>
        <v>2118004630.5963531</v>
      </c>
      <c r="M22" s="31">
        <f>[1]Genco!O294</f>
        <v>2587295314.4466887</v>
      </c>
      <c r="N22" s="31">
        <f>[1]Genco!O328</f>
        <v>2665178743.251307</v>
      </c>
      <c r="O22" s="31">
        <f>[1]Genco!O362</f>
        <v>2386628631.528801</v>
      </c>
      <c r="P22" s="31">
        <f>[1]Genco!O396</f>
        <v>0</v>
      </c>
      <c r="Q22" s="15">
        <f t="shared" si="0"/>
        <v>21148784166.556683</v>
      </c>
      <c r="T22" s="16"/>
      <c r="U22" s="16"/>
    </row>
    <row r="23" spans="3:21" ht="15">
      <c r="C23" s="9">
        <v>17</v>
      </c>
      <c r="D23" s="39" t="s">
        <v>46</v>
      </c>
      <c r="E23" s="40">
        <f>[1]Genco!O23</f>
        <v>122204814.73699999</v>
      </c>
      <c r="F23" s="31">
        <f>[1]Genco!O57</f>
        <v>30094044.595250003</v>
      </c>
      <c r="G23" s="31">
        <f>[1]Genco!O91</f>
        <v>99937236.894000009</v>
      </c>
      <c r="H23" s="31">
        <f>[1]Genco!O125</f>
        <v>203820896.68175</v>
      </c>
      <c r="I23" s="31">
        <f>[1]Genco!O159</f>
        <v>0</v>
      </c>
      <c r="J23" s="31">
        <f>[1]Genco!O193</f>
        <v>0</v>
      </c>
      <c r="K23" s="31">
        <f>[1]Genco!O227</f>
        <v>0</v>
      </c>
      <c r="L23" s="31">
        <f>[1]Genco!O261</f>
        <v>0</v>
      </c>
      <c r="M23" s="31">
        <f>[1]Genco!O295</f>
        <v>1032592946.3662376</v>
      </c>
      <c r="N23" s="31">
        <f>[1]Genco!O329</f>
        <v>1133831463.8622656</v>
      </c>
      <c r="O23" s="31">
        <f>[1]Genco!O363</f>
        <v>0</v>
      </c>
      <c r="P23" s="31">
        <f>[1]Genco!O397</f>
        <v>0</v>
      </c>
      <c r="Q23" s="15">
        <f t="shared" si="0"/>
        <v>2622481403.1365032</v>
      </c>
      <c r="T23" s="16"/>
      <c r="U23" s="16"/>
    </row>
    <row r="24" spans="3:21" ht="15">
      <c r="C24" s="9">
        <v>18</v>
      </c>
      <c r="D24" s="41" t="s">
        <v>47</v>
      </c>
      <c r="E24" s="40">
        <f>[1]Genco!O24</f>
        <v>0</v>
      </c>
      <c r="F24" s="31">
        <f>[1]Genco!O58</f>
        <v>0</v>
      </c>
      <c r="G24" s="31">
        <f>[1]Genco!O92</f>
        <v>0</v>
      </c>
      <c r="H24" s="31">
        <f>[1]Genco!O126</f>
        <v>0</v>
      </c>
      <c r="I24" s="31">
        <f>[1]Genco!O160</f>
        <v>0</v>
      </c>
      <c r="J24" s="31">
        <f>[1]Genco!O194</f>
        <v>54569048.971253693</v>
      </c>
      <c r="K24" s="31">
        <f>[1]Genco!O228</f>
        <v>0</v>
      </c>
      <c r="L24" s="31">
        <f>[1]Genco!O262</f>
        <v>69730730.542929649</v>
      </c>
      <c r="M24" s="31">
        <f>[1]Genco!O296</f>
        <v>428219975.44351518</v>
      </c>
      <c r="N24" s="31">
        <f>[1]Genco!O330</f>
        <v>377008075.35750246</v>
      </c>
      <c r="O24" s="31">
        <f>[1]Genco!O364</f>
        <v>497851802.10990608</v>
      </c>
      <c r="P24" s="31">
        <f>[1]Genco!O398</f>
        <v>0</v>
      </c>
      <c r="Q24" s="15">
        <f t="shared" si="0"/>
        <v>1427379632.425107</v>
      </c>
      <c r="T24" s="16"/>
      <c r="U24" s="16"/>
    </row>
    <row r="25" spans="3:21" ht="15">
      <c r="C25" s="9">
        <v>19</v>
      </c>
      <c r="D25" s="39" t="s">
        <v>48</v>
      </c>
      <c r="E25" s="40">
        <f>[1]Genco!O25</f>
        <v>2340824715.921</v>
      </c>
      <c r="F25" s="31">
        <f>[1]Genco!O59</f>
        <v>1411665465.5510001</v>
      </c>
      <c r="G25" s="31">
        <f>[1]Genco!O93</f>
        <v>1498538012.8898642</v>
      </c>
      <c r="H25" s="31">
        <f>[1]Genco!O127</f>
        <v>1055885692.4755385</v>
      </c>
      <c r="I25" s="31">
        <f>[1]Genco!O161</f>
        <v>1609756194.0737491</v>
      </c>
      <c r="J25" s="31">
        <f>[1]Genco!O195</f>
        <v>1369913487.3587687</v>
      </c>
      <c r="K25" s="31">
        <f>[1]Genco!O229</f>
        <v>1780966691.3376925</v>
      </c>
      <c r="L25" s="31">
        <f>[1]Genco!O263</f>
        <v>2083353552.7932611</v>
      </c>
      <c r="M25" s="31">
        <f>[1]Genco!O297</f>
        <v>2719298878.9549627</v>
      </c>
      <c r="N25" s="31">
        <f>[1]Genco!O331</f>
        <v>2915481523.5361905</v>
      </c>
      <c r="O25" s="31">
        <f>[1]Genco!O365</f>
        <v>2191435001.1246858</v>
      </c>
      <c r="P25" s="31">
        <f>[1]Genco!O399</f>
        <v>0</v>
      </c>
      <c r="Q25" s="15">
        <f t="shared" si="0"/>
        <v>20977119216.016712</v>
      </c>
      <c r="T25" s="16"/>
      <c r="U25" s="16"/>
    </row>
    <row r="26" spans="3:21" ht="15">
      <c r="C26" s="9">
        <v>20</v>
      </c>
      <c r="D26" s="39" t="s">
        <v>49</v>
      </c>
      <c r="E26" s="40">
        <f>[1]Genco!O26</f>
        <v>1493214704.9489999</v>
      </c>
      <c r="F26" s="31">
        <f>[1]Genco!O60</f>
        <v>1077991177.0817499</v>
      </c>
      <c r="G26" s="31">
        <f>[1]Genco!O94</f>
        <v>1014730277.01925</v>
      </c>
      <c r="H26" s="31">
        <f>[1]Genco!O128</f>
        <v>949951655.10249996</v>
      </c>
      <c r="I26" s="31">
        <f>[1]Genco!O162</f>
        <v>476098970.86433852</v>
      </c>
      <c r="J26" s="31">
        <f>[1]Genco!O196</f>
        <v>394455600.47220039</v>
      </c>
      <c r="K26" s="31">
        <f>[1]Genco!O230</f>
        <v>1159941700.69642</v>
      </c>
      <c r="L26" s="31">
        <f>[1]Genco!O264</f>
        <v>1373896193.8329253</v>
      </c>
      <c r="M26" s="31">
        <f>[1]Genco!O298</f>
        <v>1235361790.6312709</v>
      </c>
      <c r="N26" s="31">
        <f>[1]Genco!O332</f>
        <v>2180262530.8003049</v>
      </c>
      <c r="O26" s="31">
        <f>[1]Genco!O366</f>
        <v>1130433623.3087614</v>
      </c>
      <c r="P26" s="31">
        <f>[1]Genco!O400</f>
        <v>0</v>
      </c>
      <c r="Q26" s="15">
        <f t="shared" si="0"/>
        <v>12486338224.758722</v>
      </c>
      <c r="T26" s="16"/>
      <c r="U26" s="16"/>
    </row>
    <row r="27" spans="3:21" ht="15">
      <c r="C27" s="9">
        <v>21</v>
      </c>
      <c r="D27" s="41" t="s">
        <v>50</v>
      </c>
      <c r="E27" s="40">
        <f>[1]Genco!O27</f>
        <v>0</v>
      </c>
      <c r="F27" s="31">
        <f>[1]Genco!O61</f>
        <v>860329311.56576979</v>
      </c>
      <c r="G27" s="31">
        <f>[1]Genco!O95</f>
        <v>771165141.5710839</v>
      </c>
      <c r="H27" s="31">
        <f>[1]Genco!O129</f>
        <v>0</v>
      </c>
      <c r="I27" s="31">
        <f>[1]Genco!O163</f>
        <v>0</v>
      </c>
      <c r="J27" s="31">
        <f>[1]Genco!O197</f>
        <v>0</v>
      </c>
      <c r="K27" s="31">
        <f>[1]Genco!O231</f>
        <v>108815371.8594552</v>
      </c>
      <c r="L27" s="31">
        <f>[1]Genco!O265</f>
        <v>41024258.906639054</v>
      </c>
      <c r="M27" s="31">
        <f>[1]Genco!O299</f>
        <v>200039393.69725817</v>
      </c>
      <c r="N27" s="31">
        <f>[1]Genco!O333</f>
        <v>0</v>
      </c>
      <c r="O27" s="31">
        <f>[1]Genco!O367</f>
        <v>0</v>
      </c>
      <c r="P27" s="31">
        <f>[1]Genco!O401</f>
        <v>0</v>
      </c>
      <c r="Q27" s="15">
        <f t="shared" si="0"/>
        <v>1981373477.6002061</v>
      </c>
      <c r="T27" s="16"/>
      <c r="U27" s="16"/>
    </row>
    <row r="28" spans="3:21" ht="15">
      <c r="C28" s="9">
        <v>22</v>
      </c>
      <c r="D28" s="39" t="s">
        <v>51</v>
      </c>
      <c r="E28" s="40">
        <f>[1]Genco!O28</f>
        <v>442274568.77850008</v>
      </c>
      <c r="F28" s="31">
        <f>[1]Genco!O62</f>
        <v>501931511.41709155</v>
      </c>
      <c r="G28" s="31">
        <f>[1]Genco!O96</f>
        <v>232886463.7066735</v>
      </c>
      <c r="H28" s="31">
        <f>[1]Genco!O130</f>
        <v>341078160.01188552</v>
      </c>
      <c r="I28" s="31">
        <f>[1]Genco!O164</f>
        <v>244761868.18851215</v>
      </c>
      <c r="J28" s="31">
        <f>[1]Genco!O198</f>
        <v>525288770.46838963</v>
      </c>
      <c r="K28" s="31">
        <f>[1]Genco!O232</f>
        <v>824417405.40680707</v>
      </c>
      <c r="L28" s="31">
        <f>[1]Genco!O266</f>
        <v>927554239.68386102</v>
      </c>
      <c r="M28" s="31">
        <f>[1]Genco!O300</f>
        <v>619343333.59070456</v>
      </c>
      <c r="N28" s="31">
        <f>[1]Genco!O334</f>
        <v>887197356.48876107</v>
      </c>
      <c r="O28" s="31">
        <f>[1]Genco!O368</f>
        <v>735312496.44082773</v>
      </c>
      <c r="P28" s="31">
        <f>[1]Genco!O402</f>
        <v>0</v>
      </c>
      <c r="Q28" s="15">
        <f t="shared" si="0"/>
        <v>6282046174.1820135</v>
      </c>
      <c r="T28" s="16"/>
      <c r="U28" s="16"/>
    </row>
    <row r="29" spans="3:21" ht="15">
      <c r="C29" s="9">
        <v>23</v>
      </c>
      <c r="D29" s="39" t="s">
        <v>52</v>
      </c>
      <c r="E29" s="40">
        <f>[1]Genco!O29</f>
        <v>897486918.90899992</v>
      </c>
      <c r="F29" s="31">
        <f>[1]Genco!O63</f>
        <v>965036869.96974993</v>
      </c>
      <c r="G29" s="31">
        <f>[1]Genco!O97</f>
        <v>964385553.29775</v>
      </c>
      <c r="H29" s="31">
        <f>[1]Genco!O131</f>
        <v>771307113.90700006</v>
      </c>
      <c r="I29" s="31">
        <f>[1]Genco!O165</f>
        <v>687990133.95634449</v>
      </c>
      <c r="J29" s="31">
        <f>[1]Genco!O199</f>
        <v>657653724.56693363</v>
      </c>
      <c r="K29" s="31">
        <f>[1]Genco!O233</f>
        <v>1244798397.7874875</v>
      </c>
      <c r="L29" s="31">
        <f>[1]Genco!O267</f>
        <v>1339041926.605341</v>
      </c>
      <c r="M29" s="31">
        <f>[1]Genco!O301</f>
        <v>1320135399.2393672</v>
      </c>
      <c r="N29" s="31">
        <f>[1]Genco!O335</f>
        <v>1343746007.6537988</v>
      </c>
      <c r="O29" s="31">
        <f>[1]Genco!O369</f>
        <v>1273379011.3024943</v>
      </c>
      <c r="P29" s="31">
        <f>[1]Genco!O403</f>
        <v>0</v>
      </c>
      <c r="Q29" s="15">
        <f t="shared" si="0"/>
        <v>11464961057.195267</v>
      </c>
      <c r="T29" s="16"/>
      <c r="U29" s="16"/>
    </row>
    <row r="30" spans="3:21" ht="15">
      <c r="C30" s="9">
        <v>24</v>
      </c>
      <c r="D30" s="39" t="s">
        <v>53</v>
      </c>
      <c r="E30" s="40">
        <f>[1]Genco!O30</f>
        <v>1320358605.6289999</v>
      </c>
      <c r="F30" s="31">
        <f>[1]Genco!O64</f>
        <v>1373914553.5109603</v>
      </c>
      <c r="G30" s="31">
        <f>[1]Genco!O98</f>
        <v>1683987179.3795984</v>
      </c>
      <c r="H30" s="31">
        <f>[1]Genco!O132</f>
        <v>721613023.56446993</v>
      </c>
      <c r="I30" s="31">
        <f>[1]Genco!O166</f>
        <v>555142361.42641628</v>
      </c>
      <c r="J30" s="31">
        <f>[1]Genco!O200</f>
        <v>972018977.24119425</v>
      </c>
      <c r="K30" s="31">
        <f>[1]Genco!O234</f>
        <v>2595822176.2546849</v>
      </c>
      <c r="L30" s="31">
        <f>[1]Genco!O268</f>
        <v>4165193202.3457227</v>
      </c>
      <c r="M30" s="31">
        <f>[1]Genco!O302</f>
        <v>3906889887.9358215</v>
      </c>
      <c r="N30" s="31">
        <f>[1]Genco!O336</f>
        <v>3369274563.8656287</v>
      </c>
      <c r="O30" s="31">
        <f>[1]Genco!O370</f>
        <v>3125963644.5999613</v>
      </c>
      <c r="P30" s="31">
        <f>[1]Genco!O404</f>
        <v>0</v>
      </c>
      <c r="Q30" s="15">
        <f t="shared" si="0"/>
        <v>23790178175.753456</v>
      </c>
      <c r="T30" s="16"/>
      <c r="U30" s="16"/>
    </row>
    <row r="31" spans="3:21" ht="15.75" thickBot="1">
      <c r="C31" s="17">
        <v>25</v>
      </c>
      <c r="D31" s="44" t="s">
        <v>54</v>
      </c>
      <c r="E31" s="40">
        <f>[1]Genco!O31</f>
        <v>0</v>
      </c>
      <c r="F31" s="31">
        <f>[1]Genco!O65</f>
        <v>0</v>
      </c>
      <c r="G31" s="31">
        <f>[1]Genco!O99</f>
        <v>0</v>
      </c>
      <c r="H31" s="31">
        <f>[1]Genco!O133</f>
        <v>0</v>
      </c>
      <c r="I31" s="31">
        <f>[1]Genco!O167</f>
        <v>0</v>
      </c>
      <c r="J31" s="31">
        <f>[1]Genco!O201</f>
        <v>0</v>
      </c>
      <c r="K31" s="31">
        <f>[1]Genco!O235</f>
        <v>0</v>
      </c>
      <c r="L31" s="31">
        <f>[1]Genco!O269</f>
        <v>0</v>
      </c>
      <c r="M31" s="31">
        <f>[1]Genco!O303</f>
        <v>0</v>
      </c>
      <c r="N31" s="31">
        <f>[1]Genco!O337</f>
        <v>0</v>
      </c>
      <c r="O31" s="31">
        <f>[1]Genco!O371</f>
        <v>2945331.2846294828</v>
      </c>
      <c r="P31" s="31">
        <f>[1]Genco!O405</f>
        <v>0</v>
      </c>
      <c r="Q31" s="15">
        <f t="shared" si="0"/>
        <v>2945331.2846294828</v>
      </c>
      <c r="T31" s="16"/>
      <c r="U31" s="16"/>
    </row>
    <row r="32" spans="3:21" ht="16.5" thickBot="1">
      <c r="C32" s="27"/>
      <c r="D32" s="45" t="s">
        <v>4</v>
      </c>
      <c r="E32" s="46">
        <f t="shared" ref="E32:P32" si="1">SUM(E7:E31)</f>
        <v>34945567432.928391</v>
      </c>
      <c r="F32" s="46">
        <f t="shared" si="1"/>
        <v>30590510158.801994</v>
      </c>
      <c r="G32" s="46">
        <f t="shared" si="1"/>
        <v>27552610553.31913</v>
      </c>
      <c r="H32" s="46">
        <f t="shared" si="1"/>
        <v>23893366271.747597</v>
      </c>
      <c r="I32" s="46">
        <f t="shared" si="1"/>
        <v>29482319426.580311</v>
      </c>
      <c r="J32" s="46">
        <f>SUM(J7:J31)</f>
        <v>24743999006.904434</v>
      </c>
      <c r="K32" s="46">
        <f t="shared" si="1"/>
        <v>32156235241.845886</v>
      </c>
      <c r="L32" s="46">
        <f t="shared" si="1"/>
        <v>38092270890.085754</v>
      </c>
      <c r="M32" s="46">
        <f t="shared" si="1"/>
        <v>39456085500.3806</v>
      </c>
      <c r="N32" s="46">
        <f t="shared" si="1"/>
        <v>41726648526.965134</v>
      </c>
      <c r="O32" s="46">
        <f t="shared" si="1"/>
        <v>38881333248.683441</v>
      </c>
      <c r="P32" s="46">
        <f t="shared" si="1"/>
        <v>0</v>
      </c>
      <c r="Q32" s="47">
        <f>SUM(Q7:Q31)</f>
        <v>361520946258.24261</v>
      </c>
      <c r="T32" s="16"/>
      <c r="U32" s="16"/>
    </row>
    <row r="33" spans="3:21" ht="15" thickBot="1">
      <c r="T33" s="16"/>
      <c r="U33" s="16"/>
    </row>
    <row r="34" spans="3:21" ht="15" thickBot="1">
      <c r="C34" s="2"/>
      <c r="D34" s="3"/>
      <c r="E34" s="73" t="s">
        <v>61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</row>
    <row r="35" spans="3:21" ht="15.75" thickBot="1">
      <c r="C35" s="68"/>
      <c r="D35" s="69"/>
      <c r="E35" s="73" t="s">
        <v>1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</row>
    <row r="36" spans="3:21" ht="15.75">
      <c r="C36" s="33" t="s">
        <v>2</v>
      </c>
      <c r="D36" s="34" t="s">
        <v>29</v>
      </c>
      <c r="E36" s="35">
        <v>42370</v>
      </c>
      <c r="F36" s="36">
        <v>42401</v>
      </c>
      <c r="G36" s="36">
        <v>42430</v>
      </c>
      <c r="H36" s="36">
        <v>42461</v>
      </c>
      <c r="I36" s="36">
        <v>42491</v>
      </c>
      <c r="J36" s="36">
        <v>42522</v>
      </c>
      <c r="K36" s="37">
        <v>42552</v>
      </c>
      <c r="L36" s="36">
        <v>42583</v>
      </c>
      <c r="M36" s="36">
        <v>42614</v>
      </c>
      <c r="N36" s="36">
        <v>42644</v>
      </c>
      <c r="O36" s="36">
        <v>42675</v>
      </c>
      <c r="P36" s="36">
        <v>42705</v>
      </c>
      <c r="Q36" s="38" t="s">
        <v>4</v>
      </c>
    </row>
    <row r="37" spans="3:21" ht="15">
      <c r="C37" s="9">
        <v>1</v>
      </c>
      <c r="D37" s="39" t="s">
        <v>30</v>
      </c>
      <c r="E37" s="40">
        <f>$E$2*E7</f>
        <v>0</v>
      </c>
      <c r="F37" s="31">
        <f>$F$2*F7</f>
        <v>0</v>
      </c>
      <c r="G37" s="31">
        <f>$G$2*G7</f>
        <v>0</v>
      </c>
      <c r="H37" s="31">
        <f>$H$2*H7</f>
        <v>0</v>
      </c>
      <c r="I37" s="31">
        <f>$I$2*I7</f>
        <v>0</v>
      </c>
      <c r="J37" s="31">
        <f>$J$2*J7</f>
        <v>0</v>
      </c>
      <c r="K37" s="31">
        <f>$K$2*K7</f>
        <v>0</v>
      </c>
      <c r="L37" s="31">
        <f>$L$2*L7</f>
        <v>0</v>
      </c>
      <c r="M37" s="31">
        <f>$M$2*M7</f>
        <v>0</v>
      </c>
      <c r="N37" s="31">
        <f>$N$2*N7</f>
        <v>0</v>
      </c>
      <c r="O37" s="31">
        <f>$O$2*O7</f>
        <v>0</v>
      </c>
      <c r="P37" s="31">
        <f>$P$2*P7</f>
        <v>0</v>
      </c>
      <c r="Q37" s="15">
        <f>SUM(E37:P37)</f>
        <v>0</v>
      </c>
      <c r="U37" s="16"/>
    </row>
    <row r="38" spans="3:21" ht="15">
      <c r="C38" s="9">
        <v>2</v>
      </c>
      <c r="D38" s="39" t="s">
        <v>31</v>
      </c>
      <c r="E38" s="40">
        <f t="shared" ref="E38:E61" si="2">$E$2*E8</f>
        <v>720454646.89652765</v>
      </c>
      <c r="F38" s="31">
        <f t="shared" ref="F38:F61" si="3">$F$2*F8</f>
        <v>1512103571.5623438</v>
      </c>
      <c r="G38" s="31">
        <f t="shared" ref="G38:G61" si="4">$G$2*G8</f>
        <v>1766993120.5376518</v>
      </c>
      <c r="H38" s="31">
        <f t="shared" ref="H38:H61" si="5">$H$2*H8</f>
        <v>1607282978.2253006</v>
      </c>
      <c r="I38" s="31">
        <f t="shared" ref="I38:I61" si="6">$I$2*I8</f>
        <v>2508995949.9106846</v>
      </c>
      <c r="J38" s="31">
        <f t="shared" ref="J38:J61" si="7">$J$2*J8</f>
        <v>1279957288.0028419</v>
      </c>
      <c r="K38" s="31">
        <f t="shared" ref="K38:K61" si="8">$K$2*K8</f>
        <v>1072445906.283174</v>
      </c>
      <c r="L38" s="31">
        <f t="shared" ref="L38:L61" si="9">$L$2*L8</f>
        <v>138737143.04131797</v>
      </c>
      <c r="M38" s="31">
        <f t="shared" ref="M38:M61" si="10">$M$2*M8</f>
        <v>112160844.23945552</v>
      </c>
      <c r="N38" s="31">
        <f t="shared" ref="N38:N61" si="11">$N$2*N8</f>
        <v>239732034.90156502</v>
      </c>
      <c r="O38" s="31">
        <f t="shared" ref="O38:O61" si="12">$O$2*O8</f>
        <v>1484471140.1223197</v>
      </c>
      <c r="P38" s="31">
        <f t="shared" ref="P38:P61" si="13">$P$2*P8</f>
        <v>0</v>
      </c>
      <c r="Q38" s="15">
        <f t="shared" ref="Q38:Q61" si="14">SUM(E38:P38)</f>
        <v>12443334623.723185</v>
      </c>
      <c r="T38" s="16"/>
      <c r="U38" s="16"/>
    </row>
    <row r="39" spans="3:21" ht="15">
      <c r="C39" s="9">
        <v>3</v>
      </c>
      <c r="D39" s="39" t="s">
        <v>32</v>
      </c>
      <c r="E39" s="40">
        <f t="shared" si="2"/>
        <v>1744735622.017519</v>
      </c>
      <c r="F39" s="31">
        <f t="shared" si="3"/>
        <v>1066764617.599861</v>
      </c>
      <c r="G39" s="31">
        <f t="shared" si="4"/>
        <v>974220084.51646757</v>
      </c>
      <c r="H39" s="31">
        <f t="shared" si="5"/>
        <v>1674845887.2128108</v>
      </c>
      <c r="I39" s="31">
        <f t="shared" si="6"/>
        <v>1869512187.8712924</v>
      </c>
      <c r="J39" s="31">
        <f t="shared" si="7"/>
        <v>1199227464.756012</v>
      </c>
      <c r="K39" s="31">
        <f t="shared" si="8"/>
        <v>0</v>
      </c>
      <c r="L39" s="31">
        <f t="shared" si="9"/>
        <v>897523590.14572561</v>
      </c>
      <c r="M39" s="31">
        <f t="shared" si="10"/>
        <v>615417543.3345089</v>
      </c>
      <c r="N39" s="31">
        <f t="shared" si="11"/>
        <v>535096043.06422603</v>
      </c>
      <c r="O39" s="31">
        <f t="shared" si="12"/>
        <v>1129641336.6622527</v>
      </c>
      <c r="P39" s="31">
        <f t="shared" si="13"/>
        <v>0</v>
      </c>
      <c r="Q39" s="15">
        <f t="shared" si="14"/>
        <v>11706984377.180676</v>
      </c>
      <c r="T39" s="16"/>
      <c r="U39" s="16"/>
    </row>
    <row r="40" spans="3:21" ht="15">
      <c r="C40" s="9">
        <v>4</v>
      </c>
      <c r="D40" s="41" t="s">
        <v>33</v>
      </c>
      <c r="E40" s="40">
        <f t="shared" si="2"/>
        <v>0</v>
      </c>
      <c r="F40" s="31">
        <f t="shared" si="3"/>
        <v>0</v>
      </c>
      <c r="G40" s="31">
        <f t="shared" si="4"/>
        <v>0</v>
      </c>
      <c r="H40" s="31">
        <f t="shared" si="5"/>
        <v>0</v>
      </c>
      <c r="I40" s="31">
        <f t="shared" si="6"/>
        <v>0</v>
      </c>
      <c r="J40" s="31">
        <f t="shared" si="7"/>
        <v>0</v>
      </c>
      <c r="K40" s="31">
        <f t="shared" si="8"/>
        <v>0</v>
      </c>
      <c r="L40" s="31">
        <f t="shared" si="9"/>
        <v>0</v>
      </c>
      <c r="M40" s="31">
        <f t="shared" si="10"/>
        <v>0</v>
      </c>
      <c r="N40" s="31">
        <f t="shared" si="11"/>
        <v>0</v>
      </c>
      <c r="O40" s="31">
        <f t="shared" si="12"/>
        <v>0</v>
      </c>
      <c r="P40" s="31">
        <f t="shared" si="13"/>
        <v>0</v>
      </c>
      <c r="Q40" s="15">
        <f t="shared" si="14"/>
        <v>0</v>
      </c>
      <c r="T40" s="16"/>
      <c r="U40" s="16"/>
    </row>
    <row r="41" spans="3:21" ht="15">
      <c r="C41" s="9">
        <v>5</v>
      </c>
      <c r="D41" s="39" t="s">
        <v>34</v>
      </c>
      <c r="E41" s="40">
        <f t="shared" si="2"/>
        <v>643900866.6960187</v>
      </c>
      <c r="F41" s="31">
        <f t="shared" si="3"/>
        <v>617998931.65357816</v>
      </c>
      <c r="G41" s="31">
        <f t="shared" si="4"/>
        <v>494257523.71070093</v>
      </c>
      <c r="H41" s="31">
        <f t="shared" si="5"/>
        <v>427111851.10335773</v>
      </c>
      <c r="I41" s="31">
        <f t="shared" si="6"/>
        <v>433786980.83163375</v>
      </c>
      <c r="J41" s="31">
        <f t="shared" si="7"/>
        <v>372452137.35281771</v>
      </c>
      <c r="K41" s="31">
        <f t="shared" si="8"/>
        <v>516506610.26493877</v>
      </c>
      <c r="L41" s="31">
        <f t="shared" si="9"/>
        <v>637434443.17010868</v>
      </c>
      <c r="M41" s="31">
        <f t="shared" si="10"/>
        <v>539204957.81053948</v>
      </c>
      <c r="N41" s="31">
        <f t="shared" si="11"/>
        <v>605525579.36436248</v>
      </c>
      <c r="O41" s="31">
        <f t="shared" si="12"/>
        <v>1109079029.4691699</v>
      </c>
      <c r="P41" s="31">
        <f t="shared" si="13"/>
        <v>0</v>
      </c>
      <c r="Q41" s="15">
        <f t="shared" si="14"/>
        <v>6397258911.4272261</v>
      </c>
      <c r="T41" s="16"/>
      <c r="U41" s="16"/>
    </row>
    <row r="42" spans="3:21" ht="15">
      <c r="C42" s="9">
        <v>6</v>
      </c>
      <c r="D42" s="39" t="s">
        <v>35</v>
      </c>
      <c r="E42" s="40">
        <f t="shared" si="2"/>
        <v>3623388414.2904625</v>
      </c>
      <c r="F42" s="31">
        <f t="shared" si="3"/>
        <v>2601772132.232604</v>
      </c>
      <c r="G42" s="31">
        <f t="shared" si="4"/>
        <v>2467695342.9018869</v>
      </c>
      <c r="H42" s="31">
        <f t="shared" si="5"/>
        <v>2361481975.917407</v>
      </c>
      <c r="I42" s="31">
        <f t="shared" si="6"/>
        <v>3255062085.5184731</v>
      </c>
      <c r="J42" s="31">
        <f t="shared" si="7"/>
        <v>2321286601.6035748</v>
      </c>
      <c r="K42" s="31">
        <f t="shared" si="8"/>
        <v>4146532318.7542348</v>
      </c>
      <c r="L42" s="31">
        <f t="shared" si="9"/>
        <v>4107786183.8523121</v>
      </c>
      <c r="M42" s="31">
        <f t="shared" si="10"/>
        <v>3658715513.2767496</v>
      </c>
      <c r="N42" s="31">
        <f t="shared" si="11"/>
        <v>4650583903.2589903</v>
      </c>
      <c r="O42" s="31">
        <f t="shared" si="12"/>
        <v>3809153733.0575933</v>
      </c>
      <c r="P42" s="31">
        <f t="shared" si="13"/>
        <v>0</v>
      </c>
      <c r="Q42" s="15">
        <f t="shared" si="14"/>
        <v>37003458204.664284</v>
      </c>
      <c r="T42" s="16"/>
      <c r="U42" s="16"/>
    </row>
    <row r="43" spans="3:21" ht="15">
      <c r="C43" s="9">
        <v>7</v>
      </c>
      <c r="D43" s="39" t="s">
        <v>36</v>
      </c>
      <c r="E43" s="40">
        <f t="shared" si="2"/>
        <v>8811520631.1099968</v>
      </c>
      <c r="F43" s="31">
        <f t="shared" si="3"/>
        <v>6840175802.2920618</v>
      </c>
      <c r="G43" s="31">
        <f t="shared" si="4"/>
        <v>5268793516.1586866</v>
      </c>
      <c r="H43" s="31">
        <f t="shared" si="5"/>
        <v>3476299114.4155469</v>
      </c>
      <c r="I43" s="31">
        <f t="shared" si="6"/>
        <v>4344616338.3020878</v>
      </c>
      <c r="J43" s="31">
        <f t="shared" si="7"/>
        <v>3059056608.0328479</v>
      </c>
      <c r="K43" s="31">
        <f t="shared" si="8"/>
        <v>3012286788.5802398</v>
      </c>
      <c r="L43" s="31">
        <f t="shared" si="9"/>
        <v>5270598174.8575039</v>
      </c>
      <c r="M43" s="31">
        <f t="shared" si="10"/>
        <v>6099780093.5859489</v>
      </c>
      <c r="N43" s="31">
        <f t="shared" si="11"/>
        <v>6699889219.249567</v>
      </c>
      <c r="O43" s="31">
        <f t="shared" si="12"/>
        <v>4411203706.4865007</v>
      </c>
      <c r="P43" s="31">
        <f t="shared" si="13"/>
        <v>0</v>
      </c>
      <c r="Q43" s="15">
        <f t="shared" si="14"/>
        <v>57294219993.070999</v>
      </c>
      <c r="T43" s="16"/>
      <c r="U43" s="16"/>
    </row>
    <row r="44" spans="3:21" ht="15">
      <c r="C44" s="9">
        <v>8</v>
      </c>
      <c r="D44" s="41" t="s">
        <v>37</v>
      </c>
      <c r="E44" s="40">
        <f t="shared" si="2"/>
        <v>0</v>
      </c>
      <c r="F44" s="31">
        <f t="shared" si="3"/>
        <v>0</v>
      </c>
      <c r="G44" s="31">
        <f t="shared" si="4"/>
        <v>0</v>
      </c>
      <c r="H44" s="31">
        <f t="shared" si="5"/>
        <v>0</v>
      </c>
      <c r="I44" s="31">
        <f t="shared" si="6"/>
        <v>107097307.60543753</v>
      </c>
      <c r="J44" s="31">
        <f t="shared" si="7"/>
        <v>426890119.98256046</v>
      </c>
      <c r="K44" s="31">
        <f t="shared" si="8"/>
        <v>657964146.08440149</v>
      </c>
      <c r="L44" s="31">
        <f t="shared" si="9"/>
        <v>0</v>
      </c>
      <c r="M44" s="31">
        <f t="shared" si="10"/>
        <v>463428802.84092098</v>
      </c>
      <c r="N44" s="31">
        <f t="shared" si="11"/>
        <v>681595483.56935096</v>
      </c>
      <c r="O44" s="31">
        <f t="shared" si="12"/>
        <v>108748570.91244252</v>
      </c>
      <c r="P44" s="31">
        <f t="shared" si="13"/>
        <v>0</v>
      </c>
      <c r="Q44" s="15">
        <f t="shared" si="14"/>
        <v>2445724430.9951138</v>
      </c>
      <c r="T44" s="16"/>
      <c r="U44" s="16"/>
    </row>
    <row r="45" spans="3:21" ht="15">
      <c r="C45" s="9">
        <v>9</v>
      </c>
      <c r="D45" s="39" t="s">
        <v>38</v>
      </c>
      <c r="E45" s="40">
        <f t="shared" si="2"/>
        <v>1708974463.8888309</v>
      </c>
      <c r="F45" s="31">
        <f t="shared" si="3"/>
        <v>1041661415.798046</v>
      </c>
      <c r="G45" s="31">
        <f t="shared" si="4"/>
        <v>0</v>
      </c>
      <c r="H45" s="31">
        <f t="shared" si="5"/>
        <v>128593828.37969065</v>
      </c>
      <c r="I45" s="31">
        <f t="shared" si="6"/>
        <v>655189412.61779726</v>
      </c>
      <c r="J45" s="31">
        <f t="shared" si="7"/>
        <v>707556138.67976248</v>
      </c>
      <c r="K45" s="31">
        <f t="shared" si="8"/>
        <v>930895277.52891755</v>
      </c>
      <c r="L45" s="31">
        <f t="shared" si="9"/>
        <v>1154636213.3892257</v>
      </c>
      <c r="M45" s="31">
        <f t="shared" si="10"/>
        <v>1153047777.1050153</v>
      </c>
      <c r="N45" s="31">
        <f t="shared" si="11"/>
        <v>1584349993.3824704</v>
      </c>
      <c r="O45" s="31">
        <f t="shared" si="12"/>
        <v>1374264245.5691109</v>
      </c>
      <c r="P45" s="31">
        <f t="shared" si="13"/>
        <v>0</v>
      </c>
      <c r="Q45" s="15">
        <f t="shared" si="14"/>
        <v>10439168766.338867</v>
      </c>
      <c r="T45" s="16"/>
      <c r="U45" s="16"/>
    </row>
    <row r="46" spans="3:21" ht="15">
      <c r="C46" s="9">
        <v>10</v>
      </c>
      <c r="D46" s="39" t="s">
        <v>39</v>
      </c>
      <c r="E46" s="40">
        <f t="shared" si="2"/>
        <v>858107048.90429711</v>
      </c>
      <c r="F46" s="31">
        <f t="shared" si="3"/>
        <v>869147962.27712083</v>
      </c>
      <c r="G46" s="31">
        <f t="shared" si="4"/>
        <v>395583980.97276449</v>
      </c>
      <c r="H46" s="31">
        <f t="shared" si="5"/>
        <v>815746705.43732727</v>
      </c>
      <c r="I46" s="31">
        <f t="shared" si="6"/>
        <v>713705051.77494168</v>
      </c>
      <c r="J46" s="31">
        <f t="shared" si="7"/>
        <v>605512530.94028759</v>
      </c>
      <c r="K46" s="31">
        <f t="shared" si="8"/>
        <v>591397542.34837484</v>
      </c>
      <c r="L46" s="31">
        <f t="shared" si="9"/>
        <v>912939623.04802597</v>
      </c>
      <c r="M46" s="31">
        <f t="shared" si="10"/>
        <v>885346780.11462641</v>
      </c>
      <c r="N46" s="31">
        <f t="shared" si="11"/>
        <v>1023754042.4619988</v>
      </c>
      <c r="O46" s="31">
        <f t="shared" si="12"/>
        <v>1020744062.5023973</v>
      </c>
      <c r="P46" s="31">
        <f t="shared" si="13"/>
        <v>0</v>
      </c>
      <c r="Q46" s="15">
        <f t="shared" si="14"/>
        <v>8691985330.7821617</v>
      </c>
      <c r="T46" s="16"/>
      <c r="U46" s="16"/>
    </row>
    <row r="47" spans="3:21" ht="15">
      <c r="C47" s="9">
        <v>11</v>
      </c>
      <c r="D47" s="39" t="s">
        <v>40</v>
      </c>
      <c r="E47" s="40">
        <f t="shared" si="2"/>
        <v>436304960.21608686</v>
      </c>
      <c r="F47" s="31">
        <f t="shared" si="3"/>
        <v>367430280.88228351</v>
      </c>
      <c r="G47" s="31">
        <f t="shared" si="4"/>
        <v>549479781.00317955</v>
      </c>
      <c r="H47" s="31">
        <f t="shared" si="5"/>
        <v>570348601.59966099</v>
      </c>
      <c r="I47" s="31">
        <f t="shared" si="6"/>
        <v>751629839.63479245</v>
      </c>
      <c r="J47" s="31">
        <f t="shared" si="7"/>
        <v>678364324.93231499</v>
      </c>
      <c r="K47" s="31">
        <f t="shared" si="8"/>
        <v>593027069.717664</v>
      </c>
      <c r="L47" s="31">
        <f t="shared" si="9"/>
        <v>495989415.02614015</v>
      </c>
      <c r="M47" s="31">
        <f t="shared" si="10"/>
        <v>441895936.35991484</v>
      </c>
      <c r="N47" s="31">
        <f t="shared" si="11"/>
        <v>348418990.57094556</v>
      </c>
      <c r="O47" s="31">
        <f t="shared" si="12"/>
        <v>0</v>
      </c>
      <c r="P47" s="31">
        <f t="shared" si="13"/>
        <v>0</v>
      </c>
      <c r="Q47" s="15">
        <f t="shared" si="14"/>
        <v>5232889199.9429827</v>
      </c>
      <c r="T47" s="16"/>
      <c r="U47" s="16"/>
    </row>
    <row r="48" spans="3:21" ht="15">
      <c r="C48" s="9">
        <v>12</v>
      </c>
      <c r="D48" s="42" t="s">
        <v>41</v>
      </c>
      <c r="E48" s="40">
        <f t="shared" si="2"/>
        <v>668142203.62335348</v>
      </c>
      <c r="F48" s="31">
        <f t="shared" si="3"/>
        <v>965606158.08054566</v>
      </c>
      <c r="G48" s="31">
        <f t="shared" si="4"/>
        <v>861246756.47947156</v>
      </c>
      <c r="H48" s="31">
        <f t="shared" si="5"/>
        <v>898045268.987059</v>
      </c>
      <c r="I48" s="31">
        <f t="shared" si="6"/>
        <v>728356390.51524687</v>
      </c>
      <c r="J48" s="31">
        <f t="shared" si="7"/>
        <v>441550129.19516397</v>
      </c>
      <c r="K48" s="31">
        <f t="shared" si="8"/>
        <v>767187195.49381292</v>
      </c>
      <c r="L48" s="31">
        <f t="shared" si="9"/>
        <v>1285256236.9392676</v>
      </c>
      <c r="M48" s="31">
        <f t="shared" si="10"/>
        <v>1216679363.1057971</v>
      </c>
      <c r="N48" s="31">
        <f t="shared" si="11"/>
        <v>403361860.08929586</v>
      </c>
      <c r="O48" s="31">
        <f t="shared" si="12"/>
        <v>1126942118.4694057</v>
      </c>
      <c r="P48" s="31">
        <f t="shared" si="13"/>
        <v>0</v>
      </c>
      <c r="Q48" s="15">
        <f t="shared" si="14"/>
        <v>9362373680.9784203</v>
      </c>
      <c r="T48" s="16"/>
      <c r="U48" s="16"/>
    </row>
    <row r="49" spans="3:21" ht="15">
      <c r="C49" s="9">
        <v>13</v>
      </c>
      <c r="D49" s="39" t="s">
        <v>42</v>
      </c>
      <c r="E49" s="40">
        <f t="shared" si="2"/>
        <v>1254496828.5830276</v>
      </c>
      <c r="F49" s="31">
        <f t="shared" si="3"/>
        <v>1404312338.526</v>
      </c>
      <c r="G49" s="31">
        <f t="shared" si="4"/>
        <v>1454967795.3359294</v>
      </c>
      <c r="H49" s="31">
        <f t="shared" si="5"/>
        <v>1172908838.9220145</v>
      </c>
      <c r="I49" s="31">
        <f t="shared" si="6"/>
        <v>1891853782.1347675</v>
      </c>
      <c r="J49" s="31">
        <f t="shared" si="7"/>
        <v>2342025939.9623041</v>
      </c>
      <c r="K49" s="31">
        <f t="shared" si="8"/>
        <v>2480112337.8304443</v>
      </c>
      <c r="L49" s="31">
        <f t="shared" si="9"/>
        <v>2922701098.1804805</v>
      </c>
      <c r="M49" s="31">
        <f t="shared" si="10"/>
        <v>3040807932.3084517</v>
      </c>
      <c r="N49" s="31">
        <f t="shared" si="11"/>
        <v>3149428945.2749934</v>
      </c>
      <c r="O49" s="31">
        <f t="shared" si="12"/>
        <v>2764507811.7640657</v>
      </c>
      <c r="P49" s="31">
        <f t="shared" si="13"/>
        <v>0</v>
      </c>
      <c r="Q49" s="15">
        <f t="shared" si="14"/>
        <v>23878123648.822479</v>
      </c>
      <c r="T49" s="16"/>
      <c r="U49" s="16"/>
    </row>
    <row r="50" spans="3:21" ht="15">
      <c r="C50" s="9">
        <v>14</v>
      </c>
      <c r="D50" s="39" t="s">
        <v>43</v>
      </c>
      <c r="E50" s="40">
        <f t="shared" si="2"/>
        <v>1249028792.1141779</v>
      </c>
      <c r="F50" s="43">
        <f t="shared" si="3"/>
        <v>1318657342.0826702</v>
      </c>
      <c r="G50" s="31">
        <f t="shared" si="4"/>
        <v>1382963904.7277822</v>
      </c>
      <c r="H50" s="31">
        <f t="shared" si="5"/>
        <v>1310737399.3046246</v>
      </c>
      <c r="I50" s="31">
        <f t="shared" si="6"/>
        <v>1705284305.7741256</v>
      </c>
      <c r="J50" s="31">
        <f t="shared" si="7"/>
        <v>1644128872.739634</v>
      </c>
      <c r="K50" s="31">
        <f t="shared" si="8"/>
        <v>2081137942.2466938</v>
      </c>
      <c r="L50" s="31">
        <f t="shared" si="9"/>
        <v>2073355416.1152987</v>
      </c>
      <c r="M50" s="31">
        <f t="shared" si="10"/>
        <v>1432822682.9951413</v>
      </c>
      <c r="N50" s="31">
        <f t="shared" si="11"/>
        <v>1637570351.9674459</v>
      </c>
      <c r="O50" s="31">
        <f t="shared" si="12"/>
        <v>2113312507.9208233</v>
      </c>
      <c r="P50" s="31">
        <f t="shared" si="13"/>
        <v>0</v>
      </c>
      <c r="Q50" s="15">
        <f t="shared" si="14"/>
        <v>17948999517.988419</v>
      </c>
      <c r="T50" s="16"/>
      <c r="U50" s="16"/>
    </row>
    <row r="51" spans="3:21" ht="15">
      <c r="C51" s="9">
        <v>15</v>
      </c>
      <c r="D51" s="39" t="s">
        <v>44</v>
      </c>
      <c r="E51" s="40">
        <f t="shared" si="2"/>
        <v>2566272809.0090113</v>
      </c>
      <c r="F51" s="31">
        <f t="shared" si="3"/>
        <v>2471591964.8013625</v>
      </c>
      <c r="G51" s="31">
        <f t="shared" si="4"/>
        <v>2384922771.2614813</v>
      </c>
      <c r="H51" s="31">
        <f t="shared" si="5"/>
        <v>2364109695.381701</v>
      </c>
      <c r="I51" s="31">
        <f t="shared" si="6"/>
        <v>3175601713.6347547</v>
      </c>
      <c r="J51" s="31">
        <f t="shared" si="7"/>
        <v>2584891013.1410003</v>
      </c>
      <c r="K51" s="31">
        <f t="shared" si="8"/>
        <v>3630432075.9838319</v>
      </c>
      <c r="L51" s="31">
        <f t="shared" si="9"/>
        <v>3919232499.8595061</v>
      </c>
      <c r="M51" s="31">
        <f t="shared" si="10"/>
        <v>3841833292.4170594</v>
      </c>
      <c r="N51" s="31">
        <f t="shared" si="11"/>
        <v>2955076871.9547043</v>
      </c>
      <c r="O51" s="31">
        <f t="shared" si="12"/>
        <v>4673700819.9916172</v>
      </c>
      <c r="P51" s="31">
        <f t="shared" si="13"/>
        <v>0</v>
      </c>
      <c r="Q51" s="15">
        <f t="shared" si="14"/>
        <v>34567665527.436028</v>
      </c>
      <c r="T51" s="16"/>
      <c r="U51" s="16"/>
    </row>
    <row r="52" spans="3:21" ht="15">
      <c r="C52" s="9">
        <v>16</v>
      </c>
      <c r="D52" s="39" t="s">
        <v>45</v>
      </c>
      <c r="E52" s="40">
        <f t="shared" si="2"/>
        <v>1998497137.4584534</v>
      </c>
      <c r="F52" s="31">
        <f t="shared" si="3"/>
        <v>1293475462.2733407</v>
      </c>
      <c r="G52" s="31">
        <f t="shared" si="4"/>
        <v>1421955299.4604456</v>
      </c>
      <c r="H52" s="31">
        <f t="shared" si="5"/>
        <v>1220326947.632772</v>
      </c>
      <c r="I52" s="31">
        <f t="shared" si="6"/>
        <v>1455556485.7291441</v>
      </c>
      <c r="J52" s="31">
        <f t="shared" si="7"/>
        <v>1253399972.4783823</v>
      </c>
      <c r="K52" s="31">
        <f t="shared" si="8"/>
        <v>1777697530.8080366</v>
      </c>
      <c r="L52" s="31">
        <f t="shared" si="9"/>
        <v>1942014470.2949028</v>
      </c>
      <c r="M52" s="31">
        <f t="shared" si="10"/>
        <v>2393222817.5615668</v>
      </c>
      <c r="N52" s="31">
        <f t="shared" si="11"/>
        <v>2432918280.2862496</v>
      </c>
      <c r="O52" s="31">
        <f t="shared" si="12"/>
        <v>2177617181.0864263</v>
      </c>
      <c r="P52" s="31">
        <f t="shared" si="13"/>
        <v>0</v>
      </c>
      <c r="Q52" s="15">
        <f t="shared" si="14"/>
        <v>19366681585.069721</v>
      </c>
      <c r="T52" s="16"/>
      <c r="U52" s="16"/>
    </row>
    <row r="53" spans="3:21" ht="15">
      <c r="C53" s="9">
        <v>17</v>
      </c>
      <c r="D53" s="39" t="s">
        <v>46</v>
      </c>
      <c r="E53" s="40">
        <f t="shared" si="2"/>
        <v>113381583.04775567</v>
      </c>
      <c r="F53" s="31">
        <f t="shared" si="3"/>
        <v>27625658.220894542</v>
      </c>
      <c r="G53" s="31">
        <f t="shared" si="4"/>
        <v>91186672.421259195</v>
      </c>
      <c r="H53" s="31">
        <f t="shared" si="5"/>
        <v>185113554.75981367</v>
      </c>
      <c r="I53" s="31">
        <f t="shared" si="6"/>
        <v>0</v>
      </c>
      <c r="J53" s="31">
        <f t="shared" si="7"/>
        <v>0</v>
      </c>
      <c r="K53" s="31">
        <f t="shared" si="8"/>
        <v>0</v>
      </c>
      <c r="L53" s="31">
        <f t="shared" si="9"/>
        <v>0</v>
      </c>
      <c r="M53" s="31">
        <f t="shared" si="10"/>
        <v>955138358.84841609</v>
      </c>
      <c r="N53" s="31">
        <f t="shared" si="11"/>
        <v>1035022248.3873818</v>
      </c>
      <c r="O53" s="31">
        <f t="shared" si="12"/>
        <v>0</v>
      </c>
      <c r="P53" s="31">
        <f t="shared" si="13"/>
        <v>0</v>
      </c>
      <c r="Q53" s="15">
        <f t="shared" si="14"/>
        <v>2407468075.6855211</v>
      </c>
      <c r="T53" s="16"/>
      <c r="U53" s="16"/>
    </row>
    <row r="54" spans="3:21" ht="15">
      <c r="C54" s="9">
        <v>18</v>
      </c>
      <c r="D54" s="41" t="s">
        <v>47</v>
      </c>
      <c r="E54" s="40">
        <f t="shared" si="2"/>
        <v>0</v>
      </c>
      <c r="F54" s="31">
        <f t="shared" si="3"/>
        <v>0</v>
      </c>
      <c r="G54" s="31">
        <f t="shared" si="4"/>
        <v>0</v>
      </c>
      <c r="H54" s="31">
        <f t="shared" si="5"/>
        <v>0</v>
      </c>
      <c r="I54" s="31">
        <f t="shared" si="6"/>
        <v>0</v>
      </c>
      <c r="J54" s="31">
        <f t="shared" si="7"/>
        <v>49698580.370385766</v>
      </c>
      <c r="K54" s="31">
        <f t="shared" si="8"/>
        <v>0</v>
      </c>
      <c r="L54" s="31">
        <f t="shared" si="9"/>
        <v>63936634.406920686</v>
      </c>
      <c r="M54" s="31">
        <f t="shared" si="10"/>
        <v>396099281.91990733</v>
      </c>
      <c r="N54" s="31">
        <f t="shared" si="11"/>
        <v>344153216.9935649</v>
      </c>
      <c r="O54" s="31">
        <f t="shared" si="12"/>
        <v>454251919.87867427</v>
      </c>
      <c r="P54" s="31">
        <f t="shared" si="13"/>
        <v>0</v>
      </c>
      <c r="Q54" s="15">
        <f t="shared" si="14"/>
        <v>1308139633.569453</v>
      </c>
      <c r="T54" s="16"/>
      <c r="U54" s="16"/>
    </row>
    <row r="55" spans="3:21" ht="15">
      <c r="C55" s="9">
        <v>19</v>
      </c>
      <c r="D55" s="39" t="s">
        <v>48</v>
      </c>
      <c r="E55" s="40">
        <f t="shared" si="2"/>
        <v>2171816327.365036</v>
      </c>
      <c r="F55" s="31">
        <f t="shared" si="3"/>
        <v>1295877247.4108489</v>
      </c>
      <c r="G55" s="31">
        <f t="shared" si="4"/>
        <v>1367325124.6392694</v>
      </c>
      <c r="H55" s="31">
        <f t="shared" si="5"/>
        <v>958973084.39069211</v>
      </c>
      <c r="I55" s="31">
        <f t="shared" si="6"/>
        <v>1466086559.5308793</v>
      </c>
      <c r="J55" s="31">
        <f t="shared" si="7"/>
        <v>1247644165.2454009</v>
      </c>
      <c r="K55" s="31">
        <f t="shared" si="8"/>
        <v>1621836945.8844478</v>
      </c>
      <c r="L55" s="31">
        <f t="shared" si="9"/>
        <v>1910242634.8924599</v>
      </c>
      <c r="M55" s="31">
        <f t="shared" si="10"/>
        <v>2515324821.4637465</v>
      </c>
      <c r="N55" s="31">
        <f t="shared" si="11"/>
        <v>2661408099.7040181</v>
      </c>
      <c r="O55" s="31">
        <f t="shared" si="12"/>
        <v>1999517833.0808854</v>
      </c>
      <c r="P55" s="31">
        <f t="shared" si="13"/>
        <v>0</v>
      </c>
      <c r="Q55" s="15">
        <f t="shared" si="14"/>
        <v>19216052843.607685</v>
      </c>
      <c r="T55" s="16"/>
      <c r="U55" s="16"/>
    </row>
    <row r="56" spans="3:21" ht="15">
      <c r="C56" s="9">
        <v>20</v>
      </c>
      <c r="D56" s="39" t="s">
        <v>49</v>
      </c>
      <c r="E56" s="40">
        <f t="shared" si="2"/>
        <v>1385404064.8207381</v>
      </c>
      <c r="F56" s="31">
        <f t="shared" si="3"/>
        <v>989571731.6741364</v>
      </c>
      <c r="G56" s="31">
        <f t="shared" si="4"/>
        <v>925879884.63830769</v>
      </c>
      <c r="H56" s="31">
        <f t="shared" si="5"/>
        <v>862762016.00940979</v>
      </c>
      <c r="I56" s="31">
        <f t="shared" si="6"/>
        <v>433607464.75792861</v>
      </c>
      <c r="J56" s="31">
        <f t="shared" si="7"/>
        <v>359249129.90408748</v>
      </c>
      <c r="K56" s="31">
        <f t="shared" si="8"/>
        <v>1056300667.7280914</v>
      </c>
      <c r="L56" s="31">
        <f t="shared" si="9"/>
        <v>1259735814.8151848</v>
      </c>
      <c r="M56" s="31">
        <f t="shared" si="10"/>
        <v>1142697553.2225783</v>
      </c>
      <c r="N56" s="31">
        <f t="shared" si="11"/>
        <v>1990260720.9512243</v>
      </c>
      <c r="O56" s="31">
        <f t="shared" si="12"/>
        <v>1031434739.22798</v>
      </c>
      <c r="P56" s="31">
        <f t="shared" si="13"/>
        <v>0</v>
      </c>
      <c r="Q56" s="15">
        <f t="shared" si="14"/>
        <v>11436903787.749666</v>
      </c>
      <c r="T56" s="16"/>
      <c r="U56" s="16"/>
    </row>
    <row r="57" spans="3:21" ht="15">
      <c r="C57" s="9">
        <v>21</v>
      </c>
      <c r="D57" s="41" t="s">
        <v>50</v>
      </c>
      <c r="E57" s="40">
        <f t="shared" si="2"/>
        <v>0</v>
      </c>
      <c r="F57" s="31">
        <f t="shared" si="3"/>
        <v>789763019.17505705</v>
      </c>
      <c r="G57" s="31">
        <f t="shared" si="4"/>
        <v>703641458.70595145</v>
      </c>
      <c r="H57" s="31">
        <f t="shared" si="5"/>
        <v>0</v>
      </c>
      <c r="I57" s="31">
        <f t="shared" si="6"/>
        <v>0</v>
      </c>
      <c r="J57" s="31">
        <f t="shared" si="7"/>
        <v>0</v>
      </c>
      <c r="K57" s="31">
        <f t="shared" si="8"/>
        <v>99092695.680492356</v>
      </c>
      <c r="L57" s="31">
        <f t="shared" si="9"/>
        <v>37615453.374804713</v>
      </c>
      <c r="M57" s="31">
        <f t="shared" si="10"/>
        <v>185034479.3399981</v>
      </c>
      <c r="N57" s="31">
        <f t="shared" si="11"/>
        <v>0</v>
      </c>
      <c r="O57" s="31">
        <f t="shared" si="12"/>
        <v>0</v>
      </c>
      <c r="P57" s="31">
        <f t="shared" si="13"/>
        <v>0</v>
      </c>
      <c r="Q57" s="15">
        <f t="shared" si="14"/>
        <v>1815147106.2763038</v>
      </c>
      <c r="T57" s="16"/>
      <c r="U57" s="16"/>
    </row>
    <row r="58" spans="3:21" ht="15">
      <c r="C58" s="9">
        <v>22</v>
      </c>
      <c r="D58" s="39" t="s">
        <v>51</v>
      </c>
      <c r="E58" s="40">
        <f t="shared" si="2"/>
        <v>410342185.43508154</v>
      </c>
      <c r="F58" s="31">
        <f t="shared" si="3"/>
        <v>460761874.02520883</v>
      </c>
      <c r="G58" s="31">
        <f t="shared" si="4"/>
        <v>212494785.10087636</v>
      </c>
      <c r="H58" s="31">
        <f t="shared" si="5"/>
        <v>309772901.9871887</v>
      </c>
      <c r="I58" s="31">
        <f t="shared" si="6"/>
        <v>222917039.58519226</v>
      </c>
      <c r="J58" s="31">
        <f t="shared" si="7"/>
        <v>478405005.56527495</v>
      </c>
      <c r="K58" s="31">
        <f t="shared" si="8"/>
        <v>750755538.22664511</v>
      </c>
      <c r="L58" s="31">
        <f t="shared" si="9"/>
        <v>850481500.10052502</v>
      </c>
      <c r="M58" s="31">
        <f t="shared" si="10"/>
        <v>572886515.72845435</v>
      </c>
      <c r="N58" s="31">
        <f t="shared" si="11"/>
        <v>809881390.61546409</v>
      </c>
      <c r="O58" s="31">
        <f t="shared" si="12"/>
        <v>670916750.33304191</v>
      </c>
      <c r="P58" s="31">
        <f t="shared" si="13"/>
        <v>0</v>
      </c>
      <c r="Q58" s="15">
        <f t="shared" si="14"/>
        <v>5749615486.7029533</v>
      </c>
      <c r="T58" s="16"/>
      <c r="U58" s="16"/>
    </row>
    <row r="59" spans="3:21" ht="15">
      <c r="C59" s="9">
        <v>23</v>
      </c>
      <c r="D59" s="39" t="s">
        <v>52</v>
      </c>
      <c r="E59" s="40">
        <f t="shared" si="2"/>
        <v>832688039.74337757</v>
      </c>
      <c r="F59" s="31">
        <f t="shared" si="3"/>
        <v>885882210.21491063</v>
      </c>
      <c r="G59" s="31">
        <f t="shared" si="4"/>
        <v>879943375.15685689</v>
      </c>
      <c r="H59" s="31">
        <f t="shared" si="5"/>
        <v>700514049.30180395</v>
      </c>
      <c r="I59" s="31">
        <f t="shared" si="6"/>
        <v>626587487.09684145</v>
      </c>
      <c r="J59" s="31">
        <f t="shared" si="7"/>
        <v>598955948.51746583</v>
      </c>
      <c r="K59" s="31">
        <f t="shared" si="8"/>
        <v>1133575401.2295072</v>
      </c>
      <c r="L59" s="31">
        <f t="shared" si="9"/>
        <v>1227777673.4921248</v>
      </c>
      <c r="M59" s="31">
        <f t="shared" si="10"/>
        <v>1221112310.6393664</v>
      </c>
      <c r="N59" s="31">
        <f t="shared" si="11"/>
        <v>1226643516.6349854</v>
      </c>
      <c r="O59" s="31">
        <f t="shared" si="12"/>
        <v>1161861538.2448096</v>
      </c>
      <c r="P59" s="31">
        <f t="shared" si="13"/>
        <v>0</v>
      </c>
      <c r="Q59" s="15">
        <f t="shared" si="14"/>
        <v>10495541550.272051</v>
      </c>
      <c r="T59" s="16"/>
      <c r="U59" s="16"/>
    </row>
    <row r="60" spans="3:21" ht="15">
      <c r="C60" s="9">
        <v>24</v>
      </c>
      <c r="D60" s="39" t="s">
        <v>53</v>
      </c>
      <c r="E60" s="40">
        <f t="shared" si="2"/>
        <v>1225028238.2009726</v>
      </c>
      <c r="F60" s="31">
        <f t="shared" si="3"/>
        <v>1261222756.5449119</v>
      </c>
      <c r="G60" s="31">
        <f t="shared" si="4"/>
        <v>1536536250.752665</v>
      </c>
      <c r="H60" s="31">
        <f t="shared" si="5"/>
        <v>655381043.49315679</v>
      </c>
      <c r="I60" s="31">
        <f t="shared" si="6"/>
        <v>505596287.00904709</v>
      </c>
      <c r="J60" s="31">
        <f t="shared" si="7"/>
        <v>885263059.78705466</v>
      </c>
      <c r="K60" s="31">
        <f t="shared" si="8"/>
        <v>2363884923.2120495</v>
      </c>
      <c r="L60" s="31">
        <f t="shared" si="9"/>
        <v>3819097160.4494691</v>
      </c>
      <c r="M60" s="31">
        <f t="shared" si="10"/>
        <v>3613834869.6805553</v>
      </c>
      <c r="N60" s="31">
        <f t="shared" si="11"/>
        <v>3075654756.1730404</v>
      </c>
      <c r="O60" s="31">
        <f t="shared" si="12"/>
        <v>2852204172.0298839</v>
      </c>
      <c r="P60" s="31">
        <f t="shared" si="13"/>
        <v>0</v>
      </c>
      <c r="Q60" s="15">
        <f t="shared" si="14"/>
        <v>21793703517.332809</v>
      </c>
      <c r="T60" s="16"/>
      <c r="U60" s="16"/>
    </row>
    <row r="61" spans="3:21" ht="15.75" thickBot="1">
      <c r="C61" s="17">
        <v>25</v>
      </c>
      <c r="D61" s="44" t="s">
        <v>54</v>
      </c>
      <c r="E61" s="40">
        <f t="shared" si="2"/>
        <v>0</v>
      </c>
      <c r="F61" s="31">
        <f t="shared" si="3"/>
        <v>0</v>
      </c>
      <c r="G61" s="31">
        <f t="shared" si="4"/>
        <v>0</v>
      </c>
      <c r="H61" s="31">
        <f t="shared" si="5"/>
        <v>0</v>
      </c>
      <c r="I61" s="31">
        <f t="shared" si="6"/>
        <v>0</v>
      </c>
      <c r="J61" s="31">
        <f t="shared" si="7"/>
        <v>0</v>
      </c>
      <c r="K61" s="31">
        <f t="shared" si="8"/>
        <v>0</v>
      </c>
      <c r="L61" s="31">
        <f t="shared" si="9"/>
        <v>0</v>
      </c>
      <c r="M61" s="31">
        <f t="shared" si="10"/>
        <v>0</v>
      </c>
      <c r="N61" s="31">
        <f t="shared" si="11"/>
        <v>0</v>
      </c>
      <c r="O61" s="31">
        <f t="shared" si="12"/>
        <v>2687390.8762638243</v>
      </c>
      <c r="P61" s="31">
        <f t="shared" si="13"/>
        <v>0</v>
      </c>
      <c r="Q61" s="15">
        <f t="shared" si="14"/>
        <v>2687390.8762638243</v>
      </c>
      <c r="T61" s="16"/>
      <c r="U61" s="16"/>
    </row>
    <row r="62" spans="3:21" ht="16.5" thickBot="1">
      <c r="C62" s="27"/>
      <c r="D62" s="45" t="s">
        <v>4</v>
      </c>
      <c r="E62" s="46">
        <f t="shared" ref="E62:I62" si="15">SUM(E37:E61)</f>
        <v>32422484863.420727</v>
      </c>
      <c r="F62" s="46">
        <f t="shared" si="15"/>
        <v>28081402477.327785</v>
      </c>
      <c r="G62" s="46">
        <f t="shared" si="15"/>
        <v>25140087428.48164</v>
      </c>
      <c r="H62" s="46">
        <f t="shared" si="15"/>
        <v>21700355742.461338</v>
      </c>
      <c r="I62" s="46">
        <f t="shared" si="15"/>
        <v>26851042669.835068</v>
      </c>
      <c r="J62" s="46">
        <f>SUM(J37:J61)</f>
        <v>22535515031.189171</v>
      </c>
      <c r="K62" s="46">
        <f t="shared" ref="K62:P62" si="16">SUM(K37:K61)</f>
        <v>29283068913.886002</v>
      </c>
      <c r="L62" s="46">
        <f t="shared" si="16"/>
        <v>34927091379.451302</v>
      </c>
      <c r="M62" s="46">
        <f t="shared" si="16"/>
        <v>36496492527.898712</v>
      </c>
      <c r="N62" s="46">
        <f t="shared" si="16"/>
        <v>38090325548.85585</v>
      </c>
      <c r="O62" s="46">
        <f t="shared" si="16"/>
        <v>35476260607.685661</v>
      </c>
      <c r="P62" s="46">
        <f t="shared" si="16"/>
        <v>0</v>
      </c>
      <c r="Q62" s="47">
        <f>SUM(Q37:Q61)</f>
        <v>331004127190.49335</v>
      </c>
      <c r="T62" s="16"/>
      <c r="U62" s="16"/>
    </row>
    <row r="64" spans="3:21" ht="15" thickBot="1"/>
    <row r="65" spans="3:17" ht="15" thickBot="1">
      <c r="C65" s="2"/>
      <c r="D65" s="3"/>
      <c r="E65" s="73" t="s">
        <v>55</v>
      </c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</row>
    <row r="66" spans="3:17" ht="15.75" thickBot="1">
      <c r="C66" s="68"/>
      <c r="D66" s="69"/>
      <c r="E66" s="73" t="s">
        <v>1</v>
      </c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</row>
    <row r="67" spans="3:17" ht="15.75">
      <c r="C67" s="33" t="s">
        <v>2</v>
      </c>
      <c r="D67" s="34" t="s">
        <v>29</v>
      </c>
      <c r="E67" s="35">
        <v>42370</v>
      </c>
      <c r="F67" s="36">
        <v>42401</v>
      </c>
      <c r="G67" s="36">
        <v>42430</v>
      </c>
      <c r="H67" s="36">
        <v>42461</v>
      </c>
      <c r="I67" s="36">
        <v>42491</v>
      </c>
      <c r="J67" s="36">
        <v>42522</v>
      </c>
      <c r="K67" s="37">
        <v>42552</v>
      </c>
      <c r="L67" s="36">
        <v>42583</v>
      </c>
      <c r="M67" s="36">
        <v>42614</v>
      </c>
      <c r="N67" s="36">
        <v>42644</v>
      </c>
      <c r="O67" s="36">
        <v>42675</v>
      </c>
      <c r="P67" s="36">
        <v>42705</v>
      </c>
      <c r="Q67" s="38" t="s">
        <v>4</v>
      </c>
    </row>
    <row r="68" spans="3:17" ht="15">
      <c r="C68" s="9">
        <v>1</v>
      </c>
      <c r="D68" s="39" t="s">
        <v>30</v>
      </c>
      <c r="E68" s="40">
        <v>0</v>
      </c>
      <c r="F68" s="31"/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15">
        <f>SUM(E68:P68)</f>
        <v>0</v>
      </c>
    </row>
    <row r="69" spans="3:17" ht="15">
      <c r="C69" s="9">
        <v>2</v>
      </c>
      <c r="D69" s="39" t="s">
        <v>31</v>
      </c>
      <c r="E69" s="40">
        <v>231885927.21844915</v>
      </c>
      <c r="F69" s="31">
        <v>543380666.93951964</v>
      </c>
      <c r="G69" s="31">
        <v>506133759.98692203</v>
      </c>
      <c r="H69" s="31">
        <v>503520648.09214479</v>
      </c>
      <c r="I69" s="31">
        <v>834558776.31885529</v>
      </c>
      <c r="J69" s="31">
        <v>339782811.69</v>
      </c>
      <c r="K69" s="31">
        <v>224596696.66</v>
      </c>
      <c r="L69" s="31">
        <v>37231060.030000001</v>
      </c>
      <c r="M69" s="31">
        <v>27632431.007186461</v>
      </c>
      <c r="N69" s="31">
        <v>52436128.226034492</v>
      </c>
      <c r="O69" s="31">
        <v>340419442.25862098</v>
      </c>
      <c r="P69" s="31"/>
      <c r="Q69" s="15">
        <f t="shared" ref="Q69:Q92" si="17">SUM(E69:P69)</f>
        <v>3641578348.4277334</v>
      </c>
    </row>
    <row r="70" spans="3:17" ht="15">
      <c r="C70" s="9">
        <v>3</v>
      </c>
      <c r="D70" s="39" t="s">
        <v>32</v>
      </c>
      <c r="E70" s="40">
        <v>564461099.99007165</v>
      </c>
      <c r="F70" s="31">
        <v>383724769.29720283</v>
      </c>
      <c r="G70" s="31">
        <v>279147543.1367389</v>
      </c>
      <c r="H70" s="31">
        <v>527351422.13621014</v>
      </c>
      <c r="I70" s="31">
        <v>463769926.88025743</v>
      </c>
      <c r="J70" s="31">
        <v>242970097.66</v>
      </c>
      <c r="K70" s="31">
        <v>0</v>
      </c>
      <c r="L70" s="31">
        <v>240856539.47</v>
      </c>
      <c r="M70" s="31">
        <v>151616737.53698274</v>
      </c>
      <c r="N70" s="31">
        <v>117442722.06010227</v>
      </c>
      <c r="O70" s="31">
        <v>259192788.74452457</v>
      </c>
      <c r="P70" s="31"/>
      <c r="Q70" s="15">
        <f t="shared" si="17"/>
        <v>3230533646.9120903</v>
      </c>
    </row>
    <row r="71" spans="3:17" ht="15">
      <c r="C71" s="9">
        <v>4</v>
      </c>
      <c r="D71" s="41" t="s">
        <v>33</v>
      </c>
      <c r="E71" s="40">
        <v>0</v>
      </c>
      <c r="F71" s="31"/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15">
        <f t="shared" si="17"/>
        <v>0</v>
      </c>
    </row>
    <row r="72" spans="3:17" ht="15">
      <c r="C72" s="9">
        <v>5</v>
      </c>
      <c r="D72" s="39" t="s">
        <v>56</v>
      </c>
      <c r="E72" s="40">
        <v>208317150.64566252</v>
      </c>
      <c r="F72" s="31">
        <v>222300303.30365881</v>
      </c>
      <c r="G72" s="31">
        <v>141621770.99453515</v>
      </c>
      <c r="H72" s="31">
        <v>134482838.5058839</v>
      </c>
      <c r="I72" s="31">
        <v>107614283.2366222</v>
      </c>
      <c r="J72" s="31">
        <v>75456245.290000007</v>
      </c>
      <c r="K72" s="31">
        <v>108229122.84</v>
      </c>
      <c r="L72" s="31">
        <v>171059421.16</v>
      </c>
      <c r="M72" s="31">
        <v>132840697.40012027</v>
      </c>
      <c r="N72" s="31">
        <v>132900566.35257117</v>
      </c>
      <c r="O72" s="31">
        <v>254474829.53798199</v>
      </c>
      <c r="P72" s="31"/>
      <c r="Q72" s="15">
        <f t="shared" si="17"/>
        <v>1689297229.2670362</v>
      </c>
    </row>
    <row r="73" spans="3:17" ht="15">
      <c r="C73" s="9">
        <v>6</v>
      </c>
      <c r="D73" s="39" t="s">
        <v>35</v>
      </c>
      <c r="E73" s="40">
        <v>1172250706.251559</v>
      </c>
      <c r="F73" s="31">
        <v>935880068.95917618</v>
      </c>
      <c r="G73" s="31">
        <v>707079824.62675393</v>
      </c>
      <c r="H73" s="31">
        <v>743549831.53987265</v>
      </c>
      <c r="I73" s="31">
        <v>693816161.6357435</v>
      </c>
      <c r="J73" s="31">
        <v>590577507.37</v>
      </c>
      <c r="K73" s="31">
        <v>868867291.5</v>
      </c>
      <c r="L73" s="31">
        <v>1102352684.8499999</v>
      </c>
      <c r="M73" s="31">
        <v>901375834.1752845</v>
      </c>
      <c r="N73" s="31">
        <v>1020708706.4256197</v>
      </c>
      <c r="O73" s="31">
        <v>873998805.44828618</v>
      </c>
      <c r="P73" s="31"/>
      <c r="Q73" s="15">
        <f t="shared" si="17"/>
        <v>9610457422.7822952</v>
      </c>
    </row>
    <row r="74" spans="3:17" ht="15">
      <c r="C74" s="9">
        <v>7</v>
      </c>
      <c r="D74" s="39" t="s">
        <v>36</v>
      </c>
      <c r="E74" s="40">
        <v>2850733366.3796782</v>
      </c>
      <c r="F74" s="31">
        <v>2460470739.2410297</v>
      </c>
      <c r="G74" s="31">
        <v>1509690461.4261351</v>
      </c>
      <c r="H74" s="31">
        <v>1094567148.0304012</v>
      </c>
      <c r="I74" s="31">
        <v>1316219932.4334025</v>
      </c>
      <c r="J74" s="31">
        <v>778279603.95000005</v>
      </c>
      <c r="K74" s="31">
        <v>631196687.62</v>
      </c>
      <c r="L74" s="31">
        <v>1414401283.1199999</v>
      </c>
      <c r="M74" s="31">
        <v>1502766301.7778833</v>
      </c>
      <c r="N74" s="31">
        <v>1470489593.6673112</v>
      </c>
      <c r="O74" s="31">
        <v>1012137351.2965437</v>
      </c>
      <c r="P74" s="31"/>
      <c r="Q74" s="15">
        <f t="shared" si="17"/>
        <v>16040952468.942387</v>
      </c>
    </row>
    <row r="75" spans="3:17" ht="15">
      <c r="C75" s="9">
        <v>8</v>
      </c>
      <c r="D75" s="41" t="s">
        <v>37</v>
      </c>
      <c r="E75" s="40">
        <v>0</v>
      </c>
      <c r="F75" s="31">
        <v>0</v>
      </c>
      <c r="G75" s="31">
        <v>0</v>
      </c>
      <c r="H75" s="31">
        <v>0</v>
      </c>
      <c r="I75" s="31">
        <v>26569846.550000001</v>
      </c>
      <c r="J75" s="31">
        <v>86505020.040000007</v>
      </c>
      <c r="K75" s="31">
        <v>137870226.34999999</v>
      </c>
      <c r="L75" s="31"/>
      <c r="M75" s="31">
        <v>114172180.84664357</v>
      </c>
      <c r="N75" s="31">
        <v>149596363.85285562</v>
      </c>
      <c r="O75" s="31">
        <v>24952030.748149879</v>
      </c>
      <c r="P75" s="31"/>
      <c r="Q75" s="15">
        <f t="shared" si="17"/>
        <v>539665668.38764906</v>
      </c>
    </row>
    <row r="76" spans="3:17" ht="15">
      <c r="C76" s="9">
        <v>9</v>
      </c>
      <c r="D76" s="39" t="s">
        <v>38</v>
      </c>
      <c r="E76" s="40">
        <v>552893114.77849257</v>
      </c>
      <c r="F76" s="31">
        <v>374694821.39238876</v>
      </c>
      <c r="G76" s="31">
        <v>0</v>
      </c>
      <c r="H76" s="31">
        <v>40489794.233504564</v>
      </c>
      <c r="I76" s="31">
        <v>139653840.08676907</v>
      </c>
      <c r="J76" s="31">
        <v>180015143.91</v>
      </c>
      <c r="K76" s="31">
        <v>195060449.38999999</v>
      </c>
      <c r="L76" s="31">
        <v>309854571.63</v>
      </c>
      <c r="M76" s="31">
        <v>284069477.22104323</v>
      </c>
      <c r="N76" s="31">
        <v>347732641.76876032</v>
      </c>
      <c r="O76" s="31">
        <v>315320775.47145098</v>
      </c>
      <c r="P76" s="31"/>
      <c r="Q76" s="15">
        <f t="shared" si="17"/>
        <v>2739784629.8824091</v>
      </c>
    </row>
    <row r="77" spans="3:17" ht="15">
      <c r="C77" s="9">
        <v>10</v>
      </c>
      <c r="D77" s="39" t="s">
        <v>39</v>
      </c>
      <c r="E77" s="40">
        <v>277618054.45333219</v>
      </c>
      <c r="F77" s="31">
        <v>312640736.34394592</v>
      </c>
      <c r="G77" s="31">
        <v>113622293.98528135</v>
      </c>
      <c r="H77" s="31">
        <v>256850608.0957447</v>
      </c>
      <c r="I77" s="31">
        <v>177053930.56682137</v>
      </c>
      <c r="J77" s="31">
        <v>122661686.72</v>
      </c>
      <c r="K77" s="31">
        <v>123921815.66</v>
      </c>
      <c r="L77" s="31">
        <v>244993539.00999999</v>
      </c>
      <c r="M77" s="31">
        <v>218117584.83421096</v>
      </c>
      <c r="N77" s="31">
        <v>224693217.63614756</v>
      </c>
      <c r="O77" s="31">
        <v>234206638.48592356</v>
      </c>
      <c r="P77" s="31"/>
      <c r="Q77" s="15">
        <f t="shared" si="17"/>
        <v>2306380105.7914076</v>
      </c>
    </row>
    <row r="78" spans="3:17" ht="15">
      <c r="C78" s="9">
        <v>11</v>
      </c>
      <c r="D78" s="39" t="s">
        <v>40</v>
      </c>
      <c r="E78" s="40">
        <v>141154868.23459741</v>
      </c>
      <c r="F78" s="31">
        <v>132167868.3332179</v>
      </c>
      <c r="G78" s="31">
        <v>157444846.06962958</v>
      </c>
      <c r="H78" s="31">
        <v>179583177.88342202</v>
      </c>
      <c r="I78" s="31">
        <v>194367405.44211009</v>
      </c>
      <c r="J78" s="31">
        <v>144039988</v>
      </c>
      <c r="K78" s="31">
        <v>124262527.19</v>
      </c>
      <c r="L78" s="31">
        <v>133101515.31999999</v>
      </c>
      <c r="M78" s="31">
        <v>108867259.73933664</v>
      </c>
      <c r="N78" s="31">
        <v>76470902.431912795</v>
      </c>
      <c r="O78" s="31">
        <v>0</v>
      </c>
      <c r="P78" s="31"/>
      <c r="Q78" s="15">
        <f t="shared" si="17"/>
        <v>1391460358.6442266</v>
      </c>
    </row>
    <row r="79" spans="3:17" ht="15">
      <c r="C79" s="9">
        <v>12</v>
      </c>
      <c r="D79" s="42" t="s">
        <v>41</v>
      </c>
      <c r="E79" s="40">
        <v>216160245.81928059</v>
      </c>
      <c r="F79" s="31">
        <v>347336494.46761715</v>
      </c>
      <c r="G79" s="31">
        <v>246776802.81741038</v>
      </c>
      <c r="H79" s="31">
        <v>282763600.29128027</v>
      </c>
      <c r="I79" s="31">
        <v>180670734.06516036</v>
      </c>
      <c r="J79" s="31">
        <v>89438124.049999997</v>
      </c>
      <c r="K79" s="31">
        <v>160756892.94999999</v>
      </c>
      <c r="L79" s="31">
        <v>344907225.58999997</v>
      </c>
      <c r="M79" s="31">
        <v>299746010.2009837</v>
      </c>
      <c r="N79" s="31">
        <v>88529734.842521131</v>
      </c>
      <c r="O79" s="31">
        <v>258573461.29241389</v>
      </c>
      <c r="P79" s="31"/>
      <c r="Q79" s="15">
        <f t="shared" si="17"/>
        <v>2515659326.3866673</v>
      </c>
    </row>
    <row r="80" spans="3:17" ht="15">
      <c r="C80" s="9">
        <v>13</v>
      </c>
      <c r="D80" s="39" t="s">
        <v>42</v>
      </c>
      <c r="E80" s="40">
        <v>405859128.11183804</v>
      </c>
      <c r="F80" s="31">
        <v>505143364.37834591</v>
      </c>
      <c r="G80" s="31">
        <v>417913223.94165176</v>
      </c>
      <c r="H80" s="31">
        <v>370207805.46936196</v>
      </c>
      <c r="I80" s="31">
        <v>403248294.78172624</v>
      </c>
      <c r="J80" s="31">
        <v>595853891.45000005</v>
      </c>
      <c r="K80" s="31">
        <v>519684452.35000002</v>
      </c>
      <c r="L80" s="31">
        <v>784326761.40999997</v>
      </c>
      <c r="M80" s="31">
        <v>749145605.92574191</v>
      </c>
      <c r="N80" s="31">
        <v>691235646.14800882</v>
      </c>
      <c r="O80" s="31">
        <v>634307957.74020731</v>
      </c>
      <c r="P80" s="31"/>
      <c r="Q80" s="15">
        <f t="shared" si="17"/>
        <v>6076926131.7068825</v>
      </c>
    </row>
    <row r="81" spans="3:20" ht="15">
      <c r="C81" s="9">
        <v>14</v>
      </c>
      <c r="D81" s="39" t="s">
        <v>43</v>
      </c>
      <c r="E81" s="40">
        <v>404090090.14922202</v>
      </c>
      <c r="F81" s="43">
        <v>474332517.03657067</v>
      </c>
      <c r="G81" s="31">
        <v>397231406.68166918</v>
      </c>
      <c r="H81" s="31">
        <v>413710822.26035196</v>
      </c>
      <c r="I81" s="31">
        <v>363481044.1686036</v>
      </c>
      <c r="J81" s="31">
        <v>418296215.31999999</v>
      </c>
      <c r="K81" s="31">
        <v>436083081.92000002</v>
      </c>
      <c r="L81" s="31">
        <v>556399058.32000005</v>
      </c>
      <c r="M81" s="31">
        <v>352995927.7039851</v>
      </c>
      <c r="N81" s="31">
        <v>359413411.13786662</v>
      </c>
      <c r="O81" s="31">
        <v>484893164.44025874</v>
      </c>
      <c r="P81" s="31"/>
      <c r="Q81" s="15">
        <f t="shared" si="17"/>
        <v>4660926739.1385279</v>
      </c>
    </row>
    <row r="82" spans="3:20" ht="15">
      <c r="C82" s="9">
        <v>15</v>
      </c>
      <c r="D82" s="39" t="s">
        <v>44</v>
      </c>
      <c r="E82" s="40">
        <v>830249403.36576569</v>
      </c>
      <c r="F82" s="31">
        <v>889053129.50364363</v>
      </c>
      <c r="G82" s="31">
        <v>683797822.46093071</v>
      </c>
      <c r="H82" s="31">
        <v>744786300.86462331</v>
      </c>
      <c r="I82" s="31">
        <v>675587695.69861889</v>
      </c>
      <c r="J82" s="31">
        <v>658016535.50999999</v>
      </c>
      <c r="K82" s="31">
        <v>760778255.45000005</v>
      </c>
      <c r="L82" s="31">
        <v>1051757973.62</v>
      </c>
      <c r="M82" s="31">
        <v>946253806.27103388</v>
      </c>
      <c r="N82" s="31">
        <v>841442099.84760022</v>
      </c>
      <c r="O82" s="31">
        <v>881277019.1578778</v>
      </c>
      <c r="P82" s="31"/>
      <c r="Q82" s="15">
        <f t="shared" si="17"/>
        <v>8963000041.7500935</v>
      </c>
    </row>
    <row r="83" spans="3:20" ht="15">
      <c r="C83" s="9">
        <v>16</v>
      </c>
      <c r="D83" s="39" t="s">
        <v>45</v>
      </c>
      <c r="E83" s="40">
        <v>646560666.60600996</v>
      </c>
      <c r="F83" s="31">
        <v>465274532.7734912</v>
      </c>
      <c r="G83" s="31">
        <v>407434334.28998297</v>
      </c>
      <c r="H83" s="31">
        <v>384237857.46198738</v>
      </c>
      <c r="I83" s="31">
        <v>440961727.13413393</v>
      </c>
      <c r="J83" s="31">
        <v>318887815.66000003</v>
      </c>
      <c r="K83" s="31">
        <v>372498731.05000001</v>
      </c>
      <c r="L83" s="31">
        <v>521152378.99000001</v>
      </c>
      <c r="M83" s="31">
        <v>589603965.24662423</v>
      </c>
      <c r="N83" s="31">
        <v>533976144.93802112</v>
      </c>
      <c r="O83" s="31">
        <v>499647677.2454865</v>
      </c>
      <c r="P83" s="31"/>
      <c r="Q83" s="15">
        <f t="shared" si="17"/>
        <v>5180235831.3957367</v>
      </c>
    </row>
    <row r="84" spans="3:20" ht="15">
      <c r="C84" s="9">
        <v>17</v>
      </c>
      <c r="D84" s="39" t="s">
        <v>46</v>
      </c>
      <c r="E84" s="40">
        <v>36654552.665621758</v>
      </c>
      <c r="F84" s="31">
        <v>9937784.8837339189</v>
      </c>
      <c r="G84" s="31">
        <v>26128115.750969645</v>
      </c>
      <c r="H84" s="31">
        <v>58285897.606431745</v>
      </c>
      <c r="I84" s="31">
        <v>0</v>
      </c>
      <c r="J84" s="31">
        <v>0</v>
      </c>
      <c r="K84" s="31">
        <v>0</v>
      </c>
      <c r="L84" s="31">
        <v>0</v>
      </c>
      <c r="M84" s="31">
        <v>235311719.31079724</v>
      </c>
      <c r="N84" s="31">
        <v>227166361.36835349</v>
      </c>
      <c r="O84" s="31">
        <v>0</v>
      </c>
      <c r="P84" s="31"/>
      <c r="Q84" s="15">
        <f t="shared" si="17"/>
        <v>593484431.58590782</v>
      </c>
    </row>
    <row r="85" spans="3:20" ht="15">
      <c r="C85" s="9">
        <v>18</v>
      </c>
      <c r="D85" s="41" t="s">
        <v>47</v>
      </c>
      <c r="E85" s="40">
        <v>0</v>
      </c>
      <c r="F85" s="31"/>
      <c r="G85" s="31">
        <v>0</v>
      </c>
      <c r="H85" s="31">
        <v>0</v>
      </c>
      <c r="I85" s="31">
        <v>0</v>
      </c>
      <c r="J85" s="31">
        <v>11804791.439999999</v>
      </c>
      <c r="K85" s="31">
        <v>0</v>
      </c>
      <c r="L85" s="31">
        <v>17157832.579999998</v>
      </c>
      <c r="M85" s="31">
        <v>97744583.646906614</v>
      </c>
      <c r="N85" s="31">
        <v>75534640.861666977</v>
      </c>
      <c r="O85" s="31">
        <v>104226729.39164071</v>
      </c>
      <c r="P85" s="31"/>
      <c r="Q85" s="15">
        <f t="shared" si="17"/>
        <v>306468577.9202143</v>
      </c>
    </row>
    <row r="86" spans="3:20" ht="15">
      <c r="C86" s="9">
        <v>19</v>
      </c>
      <c r="D86" s="39" t="s">
        <v>48</v>
      </c>
      <c r="E86" s="40">
        <v>702633486.95599484</v>
      </c>
      <c r="F86" s="31">
        <v>466138416.20881277</v>
      </c>
      <c r="G86" s="31">
        <v>391781017.76726496</v>
      </c>
      <c r="H86" s="31">
        <v>301946918.63487327</v>
      </c>
      <c r="I86" s="31">
        <v>444151654.19304007</v>
      </c>
      <c r="J86" s="31">
        <v>317422618.92000002</v>
      </c>
      <c r="K86" s="31">
        <v>339813418.87</v>
      </c>
      <c r="L86" s="31">
        <v>512626212.73000002</v>
      </c>
      <c r="M86" s="31">
        <v>619685503.91471887</v>
      </c>
      <c r="N86" s="31">
        <v>584125020.38790762</v>
      </c>
      <c r="O86" s="31">
        <v>458783320.40499359</v>
      </c>
      <c r="P86" s="31"/>
      <c r="Q86" s="15">
        <f t="shared" si="17"/>
        <v>5139107588.987607</v>
      </c>
      <c r="T86" s="52"/>
    </row>
    <row r="87" spans="3:20" ht="15">
      <c r="C87" s="9">
        <v>20</v>
      </c>
      <c r="D87" s="39" t="s">
        <v>57</v>
      </c>
      <c r="E87" s="40">
        <v>448210958.00722581</v>
      </c>
      <c r="F87" s="31">
        <v>355957573.95818561</v>
      </c>
      <c r="G87" s="31">
        <v>265296415.7223762</v>
      </c>
      <c r="H87" s="31">
        <v>271654113.56085438</v>
      </c>
      <c r="I87" s="31">
        <v>107539399.33220208</v>
      </c>
      <c r="J87" s="31">
        <v>72754725.390000001</v>
      </c>
      <c r="K87" s="31">
        <v>221337912.77000001</v>
      </c>
      <c r="L87" s="31">
        <v>338058116.68000001</v>
      </c>
      <c r="M87" s="31">
        <v>281519555.8647992</v>
      </c>
      <c r="N87" s="31">
        <v>436821804.05179042</v>
      </c>
      <c r="O87" s="31">
        <v>236659581.93278542</v>
      </c>
      <c r="P87" s="31"/>
      <c r="Q87" s="15">
        <f t="shared" si="17"/>
        <v>3035810157.2702188</v>
      </c>
      <c r="T87" s="52"/>
    </row>
    <row r="88" spans="3:20" ht="15">
      <c r="C88" s="9">
        <v>21</v>
      </c>
      <c r="D88" s="41" t="s">
        <v>50</v>
      </c>
      <c r="E88" s="40">
        <v>0</v>
      </c>
      <c r="F88" s="31">
        <v>267477479.98036075</v>
      </c>
      <c r="G88" s="31">
        <v>188160701.26224834</v>
      </c>
      <c r="H88" s="31">
        <v>0</v>
      </c>
      <c r="I88" s="31">
        <v>0</v>
      </c>
      <c r="J88" s="31"/>
      <c r="K88" s="31">
        <v>19626797.48</v>
      </c>
      <c r="L88" s="31">
        <v>10094363.859999999</v>
      </c>
      <c r="M88" s="31">
        <v>45585836.985527799</v>
      </c>
      <c r="N88" s="31">
        <v>0</v>
      </c>
      <c r="O88" s="31">
        <v>0</v>
      </c>
      <c r="P88" s="31"/>
      <c r="Q88" s="15">
        <f>SUM(E88:P88)</f>
        <v>530945179.56813693</v>
      </c>
      <c r="T88" s="52"/>
    </row>
    <row r="89" spans="3:20" ht="15">
      <c r="C89" s="9">
        <v>22</v>
      </c>
      <c r="D89" s="39" t="s">
        <v>51</v>
      </c>
      <c r="E89" s="40">
        <v>132755856.56158021</v>
      </c>
      <c r="F89" s="31">
        <v>165740435.80853662</v>
      </c>
      <c r="G89" s="31">
        <v>60887085.959820591</v>
      </c>
      <c r="H89" s="31">
        <v>97536880.697507754</v>
      </c>
      <c r="I89" s="31">
        <v>47486425.50069534</v>
      </c>
      <c r="J89" s="31">
        <v>117600963.97</v>
      </c>
      <c r="K89" s="31">
        <v>157313843.96000001</v>
      </c>
      <c r="L89" s="31">
        <v>228232519.47999999</v>
      </c>
      <c r="M89" s="31">
        <v>141138622.76359937</v>
      </c>
      <c r="N89" s="31">
        <v>177752515.33364511</v>
      </c>
      <c r="O89" s="31">
        <v>153939819.56082389</v>
      </c>
      <c r="P89" s="31"/>
      <c r="Q89" s="15">
        <f>SUM(E89:P89)</f>
        <v>1480384969.5962088</v>
      </c>
      <c r="T89" s="52"/>
    </row>
    <row r="90" spans="3:20" ht="15">
      <c r="C90" s="9">
        <v>23</v>
      </c>
      <c r="D90" s="39" t="s">
        <v>52</v>
      </c>
      <c r="E90" s="40">
        <v>269394330.07346553</v>
      </c>
      <c r="F90" s="31">
        <v>318659339.90541154</v>
      </c>
      <c r="G90" s="31">
        <v>252134025.87771681</v>
      </c>
      <c r="H90" s="31">
        <v>220567806.10151792</v>
      </c>
      <c r="I90" s="31">
        <v>155440989.34687895</v>
      </c>
      <c r="J90" s="31">
        <v>121371253.81</v>
      </c>
      <c r="K90" s="31">
        <v>237530108.72999999</v>
      </c>
      <c r="L90" s="31">
        <v>329482461.83999997</v>
      </c>
      <c r="M90" s="31">
        <v>300838128.30735785</v>
      </c>
      <c r="N90" s="31">
        <v>269223337.91530591</v>
      </c>
      <c r="O90" s="31">
        <v>266585616.5661135</v>
      </c>
      <c r="P90" s="31"/>
      <c r="Q90" s="15">
        <f t="shared" si="17"/>
        <v>2741227398.4737682</v>
      </c>
      <c r="T90" s="52"/>
    </row>
    <row r="91" spans="3:20" ht="15">
      <c r="C91" s="9">
        <v>24</v>
      </c>
      <c r="D91" s="39" t="s">
        <v>53</v>
      </c>
      <c r="E91" s="40">
        <v>396326082.06215286</v>
      </c>
      <c r="F91" s="31">
        <v>453672777.31514978</v>
      </c>
      <c r="G91" s="31">
        <v>440270168.9416644</v>
      </c>
      <c r="H91" s="31">
        <v>206859896.87402529</v>
      </c>
      <c r="I91" s="31">
        <v>153171816.30275896</v>
      </c>
      <c r="J91" s="31">
        <v>224765413.46000001</v>
      </c>
      <c r="K91" s="31">
        <v>495330106.63</v>
      </c>
      <c r="L91" s="31">
        <v>1024880810.65</v>
      </c>
      <c r="M91" s="31">
        <v>890318862.98923445</v>
      </c>
      <c r="N91" s="31">
        <v>675043747.81599629</v>
      </c>
      <c r="O91" s="31">
        <v>654429622.41583157</v>
      </c>
      <c r="P91" s="31"/>
      <c r="Q91" s="15">
        <f t="shared" si="17"/>
        <v>5615069305.4568138</v>
      </c>
      <c r="T91" s="52"/>
    </row>
    <row r="92" spans="3:20" ht="15.75" thickBot="1">
      <c r="C92" s="17">
        <v>25</v>
      </c>
      <c r="D92" s="44" t="s">
        <v>54</v>
      </c>
      <c r="E92" s="40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616613.71008563915</v>
      </c>
      <c r="P92" s="31">
        <v>0</v>
      </c>
      <c r="Q92" s="15">
        <f t="shared" si="17"/>
        <v>616613.71008563915</v>
      </c>
      <c r="T92" s="52"/>
    </row>
    <row r="93" spans="3:20" ht="16.5" thickBot="1">
      <c r="C93" s="27"/>
      <c r="D93" s="45" t="s">
        <v>4</v>
      </c>
      <c r="E93" s="46">
        <f>SUM(E68:E92)</f>
        <v>10488209088.33</v>
      </c>
      <c r="F93" s="46">
        <f t="shared" ref="F93:Q93" si="18">SUM(F68:F92)</f>
        <v>10083983820.029995</v>
      </c>
      <c r="G93" s="46">
        <f t="shared" si="18"/>
        <v>7192551621.6997023</v>
      </c>
      <c r="H93" s="46">
        <f t="shared" si="18"/>
        <v>6832953368.3399992</v>
      </c>
      <c r="I93" s="46">
        <f t="shared" si="18"/>
        <v>6925363883.6744003</v>
      </c>
      <c r="J93" s="46">
        <f t="shared" si="18"/>
        <v>5506500453.6100006</v>
      </c>
      <c r="K93" s="46">
        <f t="shared" si="18"/>
        <v>6134758419.3699989</v>
      </c>
      <c r="L93" s="46">
        <f t="shared" si="18"/>
        <v>9372926330.3400002</v>
      </c>
      <c r="M93" s="46">
        <f>SUM(M68:M92)</f>
        <v>8991346633.670002</v>
      </c>
      <c r="N93" s="46">
        <f>SUM(N68:N92)</f>
        <v>8552735307.0699987</v>
      </c>
      <c r="O93" s="46">
        <f>SUM(O68:O92)</f>
        <v>7948643245.8499994</v>
      </c>
      <c r="P93" s="46">
        <f t="shared" si="18"/>
        <v>0</v>
      </c>
      <c r="Q93" s="47">
        <f t="shared" si="18"/>
        <v>88029972171.9841</v>
      </c>
      <c r="T93" s="52"/>
    </row>
    <row r="94" spans="3:20">
      <c r="T94" s="52"/>
    </row>
    <row r="95" spans="3:20" ht="15.75">
      <c r="C95" s="48"/>
      <c r="D95" s="4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1"/>
    </row>
    <row r="96" spans="3:20" ht="15.75">
      <c r="C96" s="48"/>
      <c r="D96" s="49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T96" s="52"/>
    </row>
    <row r="97" spans="3:17" ht="15" thickBot="1"/>
    <row r="98" spans="3:17" ht="15" thickBot="1">
      <c r="C98" s="2"/>
      <c r="D98" s="3"/>
      <c r="E98" s="73" t="s">
        <v>28</v>
      </c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</row>
    <row r="99" spans="3:17" ht="15.75" thickBot="1">
      <c r="C99" s="68"/>
      <c r="D99" s="69"/>
      <c r="E99" s="73" t="s">
        <v>1</v>
      </c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</row>
    <row r="100" spans="3:17" ht="15.75">
      <c r="C100" s="33" t="s">
        <v>2</v>
      </c>
      <c r="D100" s="34" t="s">
        <v>29</v>
      </c>
      <c r="E100" s="35">
        <v>42370</v>
      </c>
      <c r="F100" s="36">
        <v>42401</v>
      </c>
      <c r="G100" s="36">
        <v>42430</v>
      </c>
      <c r="H100" s="36">
        <v>42461</v>
      </c>
      <c r="I100" s="36">
        <v>42491</v>
      </c>
      <c r="J100" s="36">
        <v>42522</v>
      </c>
      <c r="K100" s="37">
        <v>42552</v>
      </c>
      <c r="L100" s="36">
        <v>42583</v>
      </c>
      <c r="M100" s="36">
        <v>42614</v>
      </c>
      <c r="N100" s="36">
        <v>42644</v>
      </c>
      <c r="O100" s="36">
        <v>42675</v>
      </c>
      <c r="P100" s="36">
        <v>42705</v>
      </c>
      <c r="Q100" s="38" t="s">
        <v>4</v>
      </c>
    </row>
    <row r="101" spans="3:17" ht="15">
      <c r="C101" s="9">
        <v>1</v>
      </c>
      <c r="D101" s="39" t="s">
        <v>30</v>
      </c>
      <c r="E101" s="40">
        <f>E37-E68</f>
        <v>0</v>
      </c>
      <c r="F101" s="40">
        <f t="shared" ref="F101:P101" si="19">F37-F68</f>
        <v>0</v>
      </c>
      <c r="G101" s="40">
        <f t="shared" si="19"/>
        <v>0</v>
      </c>
      <c r="H101" s="40">
        <f t="shared" si="19"/>
        <v>0</v>
      </c>
      <c r="I101" s="40">
        <f t="shared" si="19"/>
        <v>0</v>
      </c>
      <c r="J101" s="40">
        <f t="shared" si="19"/>
        <v>0</v>
      </c>
      <c r="K101" s="40">
        <f t="shared" si="19"/>
        <v>0</v>
      </c>
      <c r="L101" s="40">
        <f t="shared" si="19"/>
        <v>0</v>
      </c>
      <c r="M101" s="40">
        <f t="shared" si="19"/>
        <v>0</v>
      </c>
      <c r="N101" s="40">
        <f t="shared" si="19"/>
        <v>0</v>
      </c>
      <c r="O101" s="40">
        <f t="shared" si="19"/>
        <v>0</v>
      </c>
      <c r="P101" s="40">
        <f t="shared" si="19"/>
        <v>0</v>
      </c>
      <c r="Q101" s="15">
        <f>SUM(E101:P101)</f>
        <v>0</v>
      </c>
    </row>
    <row r="102" spans="3:17" ht="15">
      <c r="C102" s="9">
        <v>2</v>
      </c>
      <c r="D102" s="39" t="s">
        <v>31</v>
      </c>
      <c r="E102" s="40">
        <f t="shared" ref="E102:P125" si="20">E38-E69</f>
        <v>488568719.67807853</v>
      </c>
      <c r="F102" s="40">
        <f t="shared" si="20"/>
        <v>968722904.62282419</v>
      </c>
      <c r="G102" s="40">
        <f t="shared" si="20"/>
        <v>1260859360.5507298</v>
      </c>
      <c r="H102" s="40">
        <f t="shared" si="20"/>
        <v>1103762330.1331558</v>
      </c>
      <c r="I102" s="40">
        <f t="shared" si="20"/>
        <v>1674437173.5918293</v>
      </c>
      <c r="J102" s="40">
        <f t="shared" si="20"/>
        <v>940174476.31284189</v>
      </c>
      <c r="K102" s="40">
        <f t="shared" si="20"/>
        <v>847849209.62317407</v>
      </c>
      <c r="L102" s="40">
        <f t="shared" si="20"/>
        <v>101506083.01131797</v>
      </c>
      <c r="M102" s="40">
        <f t="shared" si="20"/>
        <v>84528413.232269064</v>
      </c>
      <c r="N102" s="40">
        <f t="shared" si="20"/>
        <v>187295906.67553052</v>
      </c>
      <c r="O102" s="40">
        <f t="shared" si="20"/>
        <v>1144051697.8636987</v>
      </c>
      <c r="P102" s="40">
        <f t="shared" si="20"/>
        <v>0</v>
      </c>
      <c r="Q102" s="15">
        <f t="shared" ref="Q102:Q125" si="21">SUM(E102:P102)</f>
        <v>8801756275.2954502</v>
      </c>
    </row>
    <row r="103" spans="3:17" ht="15">
      <c r="C103" s="9">
        <v>3</v>
      </c>
      <c r="D103" s="39" t="s">
        <v>32</v>
      </c>
      <c r="E103" s="40">
        <f t="shared" si="20"/>
        <v>1180274522.0274472</v>
      </c>
      <c r="F103" s="40">
        <f t="shared" si="20"/>
        <v>683039848.3026582</v>
      </c>
      <c r="G103" s="40">
        <f t="shared" si="20"/>
        <v>695072541.37972867</v>
      </c>
      <c r="H103" s="40">
        <f t="shared" si="20"/>
        <v>1147494465.0766006</v>
      </c>
      <c r="I103" s="40">
        <f t="shared" si="20"/>
        <v>1405742260.991035</v>
      </c>
      <c r="J103" s="40">
        <f t="shared" si="20"/>
        <v>956257367.096012</v>
      </c>
      <c r="K103" s="40">
        <f t="shared" si="20"/>
        <v>0</v>
      </c>
      <c r="L103" s="40">
        <f t="shared" si="20"/>
        <v>656667050.67572558</v>
      </c>
      <c r="M103" s="40">
        <f t="shared" si="20"/>
        <v>463800805.79752612</v>
      </c>
      <c r="N103" s="40">
        <f t="shared" si="20"/>
        <v>417653321.00412375</v>
      </c>
      <c r="O103" s="40">
        <f t="shared" si="20"/>
        <v>870448547.91772807</v>
      </c>
      <c r="P103" s="40">
        <f t="shared" si="20"/>
        <v>0</v>
      </c>
      <c r="Q103" s="15">
        <f t="shared" si="21"/>
        <v>8476450730.2685862</v>
      </c>
    </row>
    <row r="104" spans="3:17" ht="15">
      <c r="C104" s="9">
        <v>4</v>
      </c>
      <c r="D104" s="41" t="s">
        <v>33</v>
      </c>
      <c r="E104" s="40">
        <f t="shared" si="20"/>
        <v>0</v>
      </c>
      <c r="F104" s="40">
        <f t="shared" si="20"/>
        <v>0</v>
      </c>
      <c r="G104" s="40">
        <f t="shared" si="20"/>
        <v>0</v>
      </c>
      <c r="H104" s="40">
        <f t="shared" si="20"/>
        <v>0</v>
      </c>
      <c r="I104" s="40">
        <f t="shared" si="20"/>
        <v>0</v>
      </c>
      <c r="J104" s="40">
        <f t="shared" si="20"/>
        <v>0</v>
      </c>
      <c r="K104" s="40">
        <f t="shared" si="20"/>
        <v>0</v>
      </c>
      <c r="L104" s="40">
        <f t="shared" si="20"/>
        <v>0</v>
      </c>
      <c r="M104" s="40">
        <f t="shared" si="20"/>
        <v>0</v>
      </c>
      <c r="N104" s="40">
        <f t="shared" si="20"/>
        <v>0</v>
      </c>
      <c r="O104" s="40">
        <f t="shared" si="20"/>
        <v>0</v>
      </c>
      <c r="P104" s="40">
        <f t="shared" si="20"/>
        <v>0</v>
      </c>
      <c r="Q104" s="15">
        <f t="shared" si="21"/>
        <v>0</v>
      </c>
    </row>
    <row r="105" spans="3:17" ht="15">
      <c r="C105" s="9">
        <v>5</v>
      </c>
      <c r="D105" s="39" t="s">
        <v>34</v>
      </c>
      <c r="E105" s="40">
        <f t="shared" si="20"/>
        <v>435583716.05035615</v>
      </c>
      <c r="F105" s="40">
        <f t="shared" si="20"/>
        <v>395698628.34991932</v>
      </c>
      <c r="G105" s="40">
        <f t="shared" si="20"/>
        <v>352635752.71616578</v>
      </c>
      <c r="H105" s="40">
        <f t="shared" si="20"/>
        <v>292629012.59747386</v>
      </c>
      <c r="I105" s="40">
        <f t="shared" si="20"/>
        <v>326172697.59501153</v>
      </c>
      <c r="J105" s="40">
        <f t="shared" si="20"/>
        <v>296995892.06281769</v>
      </c>
      <c r="K105" s="40">
        <f t="shared" si="20"/>
        <v>408277487.4249388</v>
      </c>
      <c r="L105" s="40">
        <f t="shared" si="20"/>
        <v>466375022.01010871</v>
      </c>
      <c r="M105" s="40">
        <f t="shared" si="20"/>
        <v>406364260.41041923</v>
      </c>
      <c r="N105" s="40">
        <f t="shared" si="20"/>
        <v>472625013.01179129</v>
      </c>
      <c r="O105" s="40">
        <f t="shared" si="20"/>
        <v>854604199.93118787</v>
      </c>
      <c r="P105" s="40">
        <f t="shared" si="20"/>
        <v>0</v>
      </c>
      <c r="Q105" s="15">
        <f t="shared" si="21"/>
        <v>4707961682.1601896</v>
      </c>
    </row>
    <row r="106" spans="3:17" ht="15">
      <c r="C106" s="9">
        <v>6</v>
      </c>
      <c r="D106" s="39" t="s">
        <v>35</v>
      </c>
      <c r="E106" s="40">
        <f t="shared" si="20"/>
        <v>2451137708.0389032</v>
      </c>
      <c r="F106" s="40">
        <f t="shared" si="20"/>
        <v>1665892063.273428</v>
      </c>
      <c r="G106" s="40">
        <f t="shared" si="20"/>
        <v>1760615518.2751331</v>
      </c>
      <c r="H106" s="40">
        <f t="shared" si="20"/>
        <v>1617932144.3775344</v>
      </c>
      <c r="I106" s="40">
        <f t="shared" si="20"/>
        <v>2561245923.8827295</v>
      </c>
      <c r="J106" s="40">
        <f t="shared" si="20"/>
        <v>1730709094.2335749</v>
      </c>
      <c r="K106" s="40">
        <f t="shared" si="20"/>
        <v>3277665027.2542348</v>
      </c>
      <c r="L106" s="40">
        <f t="shared" si="20"/>
        <v>3005433499.0023122</v>
      </c>
      <c r="M106" s="40">
        <f t="shared" si="20"/>
        <v>2757339679.1014652</v>
      </c>
      <c r="N106" s="40">
        <f t="shared" si="20"/>
        <v>3629875196.8333707</v>
      </c>
      <c r="O106" s="40">
        <f t="shared" si="20"/>
        <v>2935154927.6093073</v>
      </c>
      <c r="P106" s="40">
        <f t="shared" si="20"/>
        <v>0</v>
      </c>
      <c r="Q106" s="15">
        <f t="shared" si="21"/>
        <v>27393000781.881992</v>
      </c>
    </row>
    <row r="107" spans="3:17" ht="15">
      <c r="C107" s="9">
        <v>7</v>
      </c>
      <c r="D107" s="39" t="s">
        <v>36</v>
      </c>
      <c r="E107" s="40">
        <f t="shared" si="20"/>
        <v>5960787264.7303181</v>
      </c>
      <c r="F107" s="40">
        <f t="shared" si="20"/>
        <v>4379705063.0510321</v>
      </c>
      <c r="G107" s="40">
        <f t="shared" si="20"/>
        <v>3759103054.7325516</v>
      </c>
      <c r="H107" s="40">
        <f t="shared" si="20"/>
        <v>2381731966.3851457</v>
      </c>
      <c r="I107" s="40">
        <f t="shared" si="20"/>
        <v>3028396405.8686852</v>
      </c>
      <c r="J107" s="40">
        <f t="shared" si="20"/>
        <v>2280777004.0828476</v>
      </c>
      <c r="K107" s="40">
        <f t="shared" si="20"/>
        <v>2381090100.9602399</v>
      </c>
      <c r="L107" s="40">
        <f t="shared" si="20"/>
        <v>3856196891.737504</v>
      </c>
      <c r="M107" s="40">
        <f t="shared" si="20"/>
        <v>4597013791.8080654</v>
      </c>
      <c r="N107" s="40">
        <f t="shared" si="20"/>
        <v>5229399625.5822563</v>
      </c>
      <c r="O107" s="40">
        <f t="shared" si="20"/>
        <v>3399066355.1899571</v>
      </c>
      <c r="P107" s="40">
        <f t="shared" si="20"/>
        <v>0</v>
      </c>
      <c r="Q107" s="15">
        <f t="shared" si="21"/>
        <v>41253267524.128601</v>
      </c>
    </row>
    <row r="108" spans="3:17" ht="15">
      <c r="C108" s="9">
        <v>8</v>
      </c>
      <c r="D108" s="41" t="s">
        <v>37</v>
      </c>
      <c r="E108" s="40">
        <f t="shared" si="20"/>
        <v>0</v>
      </c>
      <c r="F108" s="40">
        <f t="shared" si="20"/>
        <v>0</v>
      </c>
      <c r="G108" s="40">
        <f t="shared" si="20"/>
        <v>0</v>
      </c>
      <c r="H108" s="40">
        <f t="shared" si="20"/>
        <v>0</v>
      </c>
      <c r="I108" s="40">
        <f t="shared" si="20"/>
        <v>80527461.055437535</v>
      </c>
      <c r="J108" s="40">
        <f t="shared" si="20"/>
        <v>340385099.94256043</v>
      </c>
      <c r="K108" s="40">
        <f t="shared" si="20"/>
        <v>520093919.73440146</v>
      </c>
      <c r="L108" s="40">
        <f t="shared" si="20"/>
        <v>0</v>
      </c>
      <c r="M108" s="40">
        <f t="shared" si="20"/>
        <v>349256621.99427742</v>
      </c>
      <c r="N108" s="40">
        <f t="shared" si="20"/>
        <v>531999119.71649534</v>
      </c>
      <c r="O108" s="40">
        <f t="shared" si="20"/>
        <v>83796540.164292634</v>
      </c>
      <c r="P108" s="40">
        <f t="shared" si="20"/>
        <v>0</v>
      </c>
      <c r="Q108" s="15">
        <f t="shared" si="21"/>
        <v>1906058762.6074648</v>
      </c>
    </row>
    <row r="109" spans="3:17" ht="15">
      <c r="C109" s="9">
        <v>9</v>
      </c>
      <c r="D109" s="39" t="s">
        <v>38</v>
      </c>
      <c r="E109" s="40">
        <f t="shared" si="20"/>
        <v>1156081349.1103382</v>
      </c>
      <c r="F109" s="40">
        <f t="shared" si="20"/>
        <v>666966594.40565729</v>
      </c>
      <c r="G109" s="40">
        <f t="shared" si="20"/>
        <v>0</v>
      </c>
      <c r="H109" s="40">
        <f t="shared" si="20"/>
        <v>88104034.146186084</v>
      </c>
      <c r="I109" s="40">
        <f t="shared" si="20"/>
        <v>515535572.53102815</v>
      </c>
      <c r="J109" s="40">
        <f t="shared" si="20"/>
        <v>527540994.76976252</v>
      </c>
      <c r="K109" s="40">
        <f t="shared" si="20"/>
        <v>735834828.13891757</v>
      </c>
      <c r="L109" s="40">
        <f t="shared" si="20"/>
        <v>844781641.75922573</v>
      </c>
      <c r="M109" s="40">
        <f t="shared" si="20"/>
        <v>868978299.88397205</v>
      </c>
      <c r="N109" s="40">
        <f t="shared" si="20"/>
        <v>1236617351.6137099</v>
      </c>
      <c r="O109" s="40">
        <f t="shared" si="20"/>
        <v>1058943470.0976598</v>
      </c>
      <c r="P109" s="40">
        <f t="shared" si="20"/>
        <v>0</v>
      </c>
      <c r="Q109" s="15">
        <f t="shared" si="21"/>
        <v>7699384136.4564571</v>
      </c>
    </row>
    <row r="110" spans="3:17" ht="15">
      <c r="C110" s="9">
        <v>10</v>
      </c>
      <c r="D110" s="39" t="s">
        <v>39</v>
      </c>
      <c r="E110" s="40">
        <f t="shared" si="20"/>
        <v>580488994.45096493</v>
      </c>
      <c r="F110" s="40">
        <f t="shared" si="20"/>
        <v>556507225.93317485</v>
      </c>
      <c r="G110" s="40">
        <f t="shared" si="20"/>
        <v>281961686.98748314</v>
      </c>
      <c r="H110" s="40">
        <f t="shared" si="20"/>
        <v>558896097.34158254</v>
      </c>
      <c r="I110" s="40">
        <f t="shared" si="20"/>
        <v>536651121.20812035</v>
      </c>
      <c r="J110" s="40">
        <f t="shared" si="20"/>
        <v>482850844.22028756</v>
      </c>
      <c r="K110" s="40">
        <f t="shared" si="20"/>
        <v>467475726.68837488</v>
      </c>
      <c r="L110" s="40">
        <f t="shared" si="20"/>
        <v>667946084.03802598</v>
      </c>
      <c r="M110" s="40">
        <f t="shared" si="20"/>
        <v>667229195.28041542</v>
      </c>
      <c r="N110" s="40">
        <f t="shared" si="20"/>
        <v>799060824.8258512</v>
      </c>
      <c r="O110" s="40">
        <f t="shared" si="20"/>
        <v>786537424.01647377</v>
      </c>
      <c r="P110" s="40">
        <f t="shared" si="20"/>
        <v>0</v>
      </c>
      <c r="Q110" s="15">
        <f t="shared" si="21"/>
        <v>6385605224.9907541</v>
      </c>
    </row>
    <row r="111" spans="3:17" ht="15">
      <c r="C111" s="9">
        <v>11</v>
      </c>
      <c r="D111" s="39" t="s">
        <v>40</v>
      </c>
      <c r="E111" s="40">
        <f t="shared" si="20"/>
        <v>295150091.98148942</v>
      </c>
      <c r="F111" s="40">
        <f t="shared" si="20"/>
        <v>235262412.54906559</v>
      </c>
      <c r="G111" s="40">
        <f t="shared" si="20"/>
        <v>392034934.93355</v>
      </c>
      <c r="H111" s="40">
        <f t="shared" si="20"/>
        <v>390765423.71623898</v>
      </c>
      <c r="I111" s="40">
        <f t="shared" si="20"/>
        <v>557262434.19268239</v>
      </c>
      <c r="J111" s="40">
        <f t="shared" si="20"/>
        <v>534324336.93231499</v>
      </c>
      <c r="K111" s="40">
        <f t="shared" si="20"/>
        <v>468764542.52766401</v>
      </c>
      <c r="L111" s="40">
        <f t="shared" si="20"/>
        <v>362887899.70614016</v>
      </c>
      <c r="M111" s="40">
        <f t="shared" si="20"/>
        <v>333028676.62057817</v>
      </c>
      <c r="N111" s="40">
        <f t="shared" si="20"/>
        <v>271948088.13903278</v>
      </c>
      <c r="O111" s="40">
        <f t="shared" si="20"/>
        <v>0</v>
      </c>
      <c r="P111" s="40">
        <f t="shared" si="20"/>
        <v>0</v>
      </c>
      <c r="Q111" s="15">
        <f t="shared" si="21"/>
        <v>3841428841.2987566</v>
      </c>
    </row>
    <row r="112" spans="3:17" ht="15">
      <c r="C112" s="9">
        <v>12</v>
      </c>
      <c r="D112" s="42" t="s">
        <v>41</v>
      </c>
      <c r="E112" s="40">
        <f t="shared" si="20"/>
        <v>451981957.80407286</v>
      </c>
      <c r="F112" s="40">
        <f t="shared" si="20"/>
        <v>618269663.61292851</v>
      </c>
      <c r="G112" s="40">
        <f t="shared" si="20"/>
        <v>614469953.66206121</v>
      </c>
      <c r="H112" s="40">
        <f t="shared" si="20"/>
        <v>615281668.69577873</v>
      </c>
      <c r="I112" s="40">
        <f t="shared" si="20"/>
        <v>547685656.45008647</v>
      </c>
      <c r="J112" s="40">
        <f t="shared" si="20"/>
        <v>352112005.14516395</v>
      </c>
      <c r="K112" s="40">
        <f t="shared" si="20"/>
        <v>606430302.54381299</v>
      </c>
      <c r="L112" s="40">
        <f t="shared" si="20"/>
        <v>940349011.34926772</v>
      </c>
      <c r="M112" s="40">
        <f t="shared" si="20"/>
        <v>916933352.90481329</v>
      </c>
      <c r="N112" s="40">
        <f t="shared" si="20"/>
        <v>314832125.24677473</v>
      </c>
      <c r="O112" s="40">
        <f t="shared" si="20"/>
        <v>868368657.1769917</v>
      </c>
      <c r="P112" s="40">
        <f t="shared" si="20"/>
        <v>0</v>
      </c>
      <c r="Q112" s="15">
        <f t="shared" si="21"/>
        <v>6846714354.5917521</v>
      </c>
    </row>
    <row r="113" spans="3:17" ht="15">
      <c r="C113" s="9">
        <v>13</v>
      </c>
      <c r="D113" s="39" t="s">
        <v>42</v>
      </c>
      <c r="E113" s="40">
        <f t="shared" si="20"/>
        <v>848637700.4711895</v>
      </c>
      <c r="F113" s="40">
        <f t="shared" si="20"/>
        <v>899168974.14765406</v>
      </c>
      <c r="G113" s="40">
        <f t="shared" si="20"/>
        <v>1037054571.3942776</v>
      </c>
      <c r="H113" s="40">
        <f t="shared" si="20"/>
        <v>802701033.45265245</v>
      </c>
      <c r="I113" s="40">
        <f t="shared" si="20"/>
        <v>1488605487.3530412</v>
      </c>
      <c r="J113" s="40">
        <f t="shared" si="20"/>
        <v>1746172048.5123041</v>
      </c>
      <c r="K113" s="40">
        <f t="shared" si="20"/>
        <v>1960427885.4804444</v>
      </c>
      <c r="L113" s="40">
        <f t="shared" si="20"/>
        <v>2138374336.7704806</v>
      </c>
      <c r="M113" s="40">
        <f t="shared" si="20"/>
        <v>2291662326.3827095</v>
      </c>
      <c r="N113" s="40">
        <f t="shared" si="20"/>
        <v>2458193299.1269846</v>
      </c>
      <c r="O113" s="40">
        <f t="shared" si="20"/>
        <v>2130199854.0238585</v>
      </c>
      <c r="P113" s="40">
        <f t="shared" si="20"/>
        <v>0</v>
      </c>
      <c r="Q113" s="15">
        <f t="shared" si="21"/>
        <v>17801197517.115597</v>
      </c>
    </row>
    <row r="114" spans="3:17" ht="15">
      <c r="C114" s="9">
        <v>14</v>
      </c>
      <c r="D114" s="39" t="s">
        <v>43</v>
      </c>
      <c r="E114" s="40">
        <f t="shared" si="20"/>
        <v>844938701.96495593</v>
      </c>
      <c r="F114" s="40">
        <f t="shared" si="20"/>
        <v>844324825.04609954</v>
      </c>
      <c r="G114" s="40">
        <f t="shared" si="20"/>
        <v>985732498.04611301</v>
      </c>
      <c r="H114" s="40">
        <f t="shared" si="20"/>
        <v>897026577.04427266</v>
      </c>
      <c r="I114" s="40">
        <f t="shared" si="20"/>
        <v>1341803261.6055219</v>
      </c>
      <c r="J114" s="40">
        <f t="shared" si="20"/>
        <v>1225832657.4196341</v>
      </c>
      <c r="K114" s="40">
        <f t="shared" si="20"/>
        <v>1645054860.3266938</v>
      </c>
      <c r="L114" s="40">
        <f t="shared" si="20"/>
        <v>1516956357.7952986</v>
      </c>
      <c r="M114" s="40">
        <f t="shared" si="20"/>
        <v>1079826755.2911563</v>
      </c>
      <c r="N114" s="40">
        <f t="shared" si="20"/>
        <v>1278156940.8295794</v>
      </c>
      <c r="O114" s="40">
        <f t="shared" si="20"/>
        <v>1628419343.4805646</v>
      </c>
      <c r="P114" s="40">
        <f t="shared" si="20"/>
        <v>0</v>
      </c>
      <c r="Q114" s="15">
        <f t="shared" si="21"/>
        <v>13288072778.849888</v>
      </c>
    </row>
    <row r="115" spans="3:17" ht="15">
      <c r="C115" s="9">
        <v>15</v>
      </c>
      <c r="D115" s="39" t="s">
        <v>44</v>
      </c>
      <c r="E115" s="40">
        <f t="shared" si="20"/>
        <v>1736023405.6432457</v>
      </c>
      <c r="F115" s="40">
        <f t="shared" si="20"/>
        <v>1582538835.297719</v>
      </c>
      <c r="G115" s="40">
        <f t="shared" si="20"/>
        <v>1701124948.8005505</v>
      </c>
      <c r="H115" s="40">
        <f t="shared" si="20"/>
        <v>1619323394.5170777</v>
      </c>
      <c r="I115" s="40">
        <f t="shared" si="20"/>
        <v>2500014017.9361358</v>
      </c>
      <c r="J115" s="40">
        <f t="shared" si="20"/>
        <v>1926874477.6310003</v>
      </c>
      <c r="K115" s="40">
        <f t="shared" si="20"/>
        <v>2869653820.5338316</v>
      </c>
      <c r="L115" s="40">
        <f t="shared" si="20"/>
        <v>2867474526.2395062</v>
      </c>
      <c r="M115" s="40">
        <f t="shared" si="20"/>
        <v>2895579486.1460257</v>
      </c>
      <c r="N115" s="40">
        <f t="shared" si="20"/>
        <v>2113634772.1071041</v>
      </c>
      <c r="O115" s="40">
        <f t="shared" si="20"/>
        <v>3792423800.8337393</v>
      </c>
      <c r="P115" s="40">
        <f t="shared" si="20"/>
        <v>0</v>
      </c>
      <c r="Q115" s="15">
        <f t="shared" si="21"/>
        <v>25604665485.68594</v>
      </c>
    </row>
    <row r="116" spans="3:17" ht="15">
      <c r="C116" s="9">
        <v>16</v>
      </c>
      <c r="D116" s="39" t="s">
        <v>45</v>
      </c>
      <c r="E116" s="40">
        <f t="shared" si="20"/>
        <v>1351936470.8524435</v>
      </c>
      <c r="F116" s="40">
        <f t="shared" si="20"/>
        <v>828200929.49984956</v>
      </c>
      <c r="G116" s="40">
        <f t="shared" si="20"/>
        <v>1014520965.1704626</v>
      </c>
      <c r="H116" s="40">
        <f t="shared" si="20"/>
        <v>836089090.17078459</v>
      </c>
      <c r="I116" s="40">
        <f t="shared" si="20"/>
        <v>1014594758.5950102</v>
      </c>
      <c r="J116" s="40">
        <f t="shared" si="20"/>
        <v>934512156.81838226</v>
      </c>
      <c r="K116" s="40">
        <f t="shared" si="20"/>
        <v>1405198799.7580366</v>
      </c>
      <c r="L116" s="40">
        <f t="shared" si="20"/>
        <v>1420862091.3049028</v>
      </c>
      <c r="M116" s="40">
        <f t="shared" si="20"/>
        <v>1803618852.3149426</v>
      </c>
      <c r="N116" s="40">
        <f t="shared" si="20"/>
        <v>1898942135.3482285</v>
      </c>
      <c r="O116" s="40">
        <f t="shared" si="20"/>
        <v>1677969503.8409398</v>
      </c>
      <c r="P116" s="40">
        <f t="shared" si="20"/>
        <v>0</v>
      </c>
      <c r="Q116" s="15">
        <f t="shared" si="21"/>
        <v>14186445753.673985</v>
      </c>
    </row>
    <row r="117" spans="3:17" ht="15">
      <c r="C117" s="9">
        <v>17</v>
      </c>
      <c r="D117" s="39" t="s">
        <v>46</v>
      </c>
      <c r="E117" s="40">
        <f t="shared" si="20"/>
        <v>76727030.382133916</v>
      </c>
      <c r="F117" s="40">
        <f t="shared" si="20"/>
        <v>17687873.337160625</v>
      </c>
      <c r="G117" s="40">
        <f t="shared" si="20"/>
        <v>65058556.670289546</v>
      </c>
      <c r="H117" s="40">
        <f t="shared" si="20"/>
        <v>126827657.15338191</v>
      </c>
      <c r="I117" s="40">
        <f t="shared" si="20"/>
        <v>0</v>
      </c>
      <c r="J117" s="40">
        <f t="shared" si="20"/>
        <v>0</v>
      </c>
      <c r="K117" s="40">
        <f t="shared" si="20"/>
        <v>0</v>
      </c>
      <c r="L117" s="40">
        <f t="shared" si="20"/>
        <v>0</v>
      </c>
      <c r="M117" s="40">
        <f t="shared" si="20"/>
        <v>719826639.53761888</v>
      </c>
      <c r="N117" s="40">
        <f t="shared" si="20"/>
        <v>807855887.01902831</v>
      </c>
      <c r="O117" s="40">
        <f t="shared" si="20"/>
        <v>0</v>
      </c>
      <c r="P117" s="40">
        <f t="shared" si="20"/>
        <v>0</v>
      </c>
      <c r="Q117" s="15">
        <f t="shared" si="21"/>
        <v>1813983644.0996132</v>
      </c>
    </row>
    <row r="118" spans="3:17" ht="15">
      <c r="C118" s="9">
        <v>18</v>
      </c>
      <c r="D118" s="41" t="s">
        <v>47</v>
      </c>
      <c r="E118" s="40">
        <f t="shared" si="20"/>
        <v>0</v>
      </c>
      <c r="F118" s="40">
        <f t="shared" si="20"/>
        <v>0</v>
      </c>
      <c r="G118" s="40">
        <f t="shared" si="20"/>
        <v>0</v>
      </c>
      <c r="H118" s="40">
        <f t="shared" si="20"/>
        <v>0</v>
      </c>
      <c r="I118" s="40">
        <f t="shared" si="20"/>
        <v>0</v>
      </c>
      <c r="J118" s="40">
        <f t="shared" si="20"/>
        <v>37893788.930385768</v>
      </c>
      <c r="K118" s="40">
        <f t="shared" si="20"/>
        <v>0</v>
      </c>
      <c r="L118" s="40">
        <f t="shared" si="20"/>
        <v>46778801.826920688</v>
      </c>
      <c r="M118" s="40">
        <f t="shared" si="20"/>
        <v>298354698.27300072</v>
      </c>
      <c r="N118" s="40">
        <f t="shared" si="20"/>
        <v>268618576.13189793</v>
      </c>
      <c r="O118" s="40">
        <f t="shared" si="20"/>
        <v>350025190.48703355</v>
      </c>
      <c r="P118" s="40">
        <f t="shared" si="20"/>
        <v>0</v>
      </c>
      <c r="Q118" s="15">
        <f t="shared" si="21"/>
        <v>1001671055.6492386</v>
      </c>
    </row>
    <row r="119" spans="3:17" ht="15">
      <c r="C119" s="9">
        <v>19</v>
      </c>
      <c r="D119" s="39" t="s">
        <v>48</v>
      </c>
      <c r="E119" s="40">
        <f t="shared" si="20"/>
        <v>1469182840.4090412</v>
      </c>
      <c r="F119" s="40">
        <f t="shared" si="20"/>
        <v>829738831.20203614</v>
      </c>
      <c r="G119" s="40">
        <f t="shared" si="20"/>
        <v>975544106.87200439</v>
      </c>
      <c r="H119" s="40">
        <f t="shared" si="20"/>
        <v>657026165.75581884</v>
      </c>
      <c r="I119" s="40">
        <f t="shared" si="20"/>
        <v>1021934905.3378391</v>
      </c>
      <c r="J119" s="40">
        <f t="shared" si="20"/>
        <v>930221546.32540083</v>
      </c>
      <c r="K119" s="40">
        <f t="shared" si="20"/>
        <v>1282023527.0144477</v>
      </c>
      <c r="L119" s="40">
        <f t="shared" si="20"/>
        <v>1397616422.1624599</v>
      </c>
      <c r="M119" s="40">
        <f t="shared" si="20"/>
        <v>1895639317.5490277</v>
      </c>
      <c r="N119" s="40">
        <f t="shared" si="20"/>
        <v>2077283079.3161106</v>
      </c>
      <c r="O119" s="40">
        <f t="shared" si="20"/>
        <v>1540734512.6758919</v>
      </c>
      <c r="P119" s="40">
        <f t="shared" si="20"/>
        <v>0</v>
      </c>
      <c r="Q119" s="15">
        <f t="shared" si="21"/>
        <v>14076945254.620081</v>
      </c>
    </row>
    <row r="120" spans="3:17" ht="15">
      <c r="C120" s="9">
        <v>20</v>
      </c>
      <c r="D120" s="39" t="s">
        <v>49</v>
      </c>
      <c r="E120" s="40">
        <f t="shared" si="20"/>
        <v>937193106.81351233</v>
      </c>
      <c r="F120" s="40">
        <f t="shared" si="20"/>
        <v>633614157.71595073</v>
      </c>
      <c r="G120" s="40">
        <f t="shared" si="20"/>
        <v>660583468.91593146</v>
      </c>
      <c r="H120" s="40">
        <f t="shared" si="20"/>
        <v>591107902.44855547</v>
      </c>
      <c r="I120" s="40">
        <f t="shared" si="20"/>
        <v>326068065.42572653</v>
      </c>
      <c r="J120" s="40">
        <f t="shared" si="20"/>
        <v>286494404.5140875</v>
      </c>
      <c r="K120" s="40">
        <f t="shared" si="20"/>
        <v>834962754.95809138</v>
      </c>
      <c r="L120" s="40">
        <f t="shared" si="20"/>
        <v>921677698.13518476</v>
      </c>
      <c r="M120" s="40">
        <f t="shared" si="20"/>
        <v>861177997.35777903</v>
      </c>
      <c r="N120" s="40">
        <f t="shared" si="20"/>
        <v>1553438916.8994339</v>
      </c>
      <c r="O120" s="40">
        <f t="shared" si="20"/>
        <v>794775157.29519463</v>
      </c>
      <c r="P120" s="40">
        <f t="shared" si="20"/>
        <v>0</v>
      </c>
      <c r="Q120" s="15">
        <f t="shared" si="21"/>
        <v>8401093630.4794474</v>
      </c>
    </row>
    <row r="121" spans="3:17" ht="15">
      <c r="C121" s="9">
        <v>21</v>
      </c>
      <c r="D121" s="41" t="s">
        <v>50</v>
      </c>
      <c r="E121" s="40">
        <f t="shared" si="20"/>
        <v>0</v>
      </c>
      <c r="F121" s="40">
        <f t="shared" si="20"/>
        <v>522285539.19469631</v>
      </c>
      <c r="G121" s="40">
        <f t="shared" si="20"/>
        <v>515480757.44370311</v>
      </c>
      <c r="H121" s="40">
        <f t="shared" si="20"/>
        <v>0</v>
      </c>
      <c r="I121" s="40">
        <f t="shared" si="20"/>
        <v>0</v>
      </c>
      <c r="J121" s="40">
        <f t="shared" si="20"/>
        <v>0</v>
      </c>
      <c r="K121" s="40">
        <f t="shared" si="20"/>
        <v>79465898.200492352</v>
      </c>
      <c r="L121" s="40">
        <f t="shared" si="20"/>
        <v>27521089.514804713</v>
      </c>
      <c r="M121" s="40">
        <f t="shared" si="20"/>
        <v>139448642.35447031</v>
      </c>
      <c r="N121" s="40">
        <f t="shared" si="20"/>
        <v>0</v>
      </c>
      <c r="O121" s="40">
        <f t="shared" si="20"/>
        <v>0</v>
      </c>
      <c r="P121" s="40">
        <f t="shared" si="20"/>
        <v>0</v>
      </c>
      <c r="Q121" s="15">
        <f t="shared" si="21"/>
        <v>1284201926.7081666</v>
      </c>
    </row>
    <row r="122" spans="3:17" ht="15">
      <c r="C122" s="9">
        <v>22</v>
      </c>
      <c r="D122" s="39" t="s">
        <v>51</v>
      </c>
      <c r="E122" s="40">
        <f t="shared" si="20"/>
        <v>277586328.8735013</v>
      </c>
      <c r="F122" s="40">
        <f t="shared" si="20"/>
        <v>295021438.21667218</v>
      </c>
      <c r="G122" s="40">
        <f t="shared" si="20"/>
        <v>151607699.14105576</v>
      </c>
      <c r="H122" s="40">
        <f t="shared" si="20"/>
        <v>212236021.28968096</v>
      </c>
      <c r="I122" s="40">
        <f t="shared" si="20"/>
        <v>175430614.08449692</v>
      </c>
      <c r="J122" s="40">
        <f t="shared" si="20"/>
        <v>360804041.59527493</v>
      </c>
      <c r="K122" s="40">
        <f t="shared" si="20"/>
        <v>593441694.26664507</v>
      </c>
      <c r="L122" s="40">
        <f t="shared" si="20"/>
        <v>622248980.620525</v>
      </c>
      <c r="M122" s="40">
        <f t="shared" si="20"/>
        <v>431747892.96485496</v>
      </c>
      <c r="N122" s="40">
        <f t="shared" si="20"/>
        <v>632128875.28181899</v>
      </c>
      <c r="O122" s="40">
        <f t="shared" si="20"/>
        <v>516976930.77221799</v>
      </c>
      <c r="P122" s="40">
        <f t="shared" si="20"/>
        <v>0</v>
      </c>
      <c r="Q122" s="15">
        <f t="shared" si="21"/>
        <v>4269230517.1067438</v>
      </c>
    </row>
    <row r="123" spans="3:17" ht="15">
      <c r="C123" s="9">
        <v>23</v>
      </c>
      <c r="D123" s="39" t="s">
        <v>52</v>
      </c>
      <c r="E123" s="40">
        <f t="shared" si="20"/>
        <v>563293709.6699121</v>
      </c>
      <c r="F123" s="40">
        <f t="shared" ref="F123:P125" si="22">F59-F90</f>
        <v>567222870.30949903</v>
      </c>
      <c r="G123" s="40">
        <f t="shared" si="22"/>
        <v>627809349.27914011</v>
      </c>
      <c r="H123" s="40">
        <f t="shared" si="22"/>
        <v>479946243.20028603</v>
      </c>
      <c r="I123" s="40">
        <f t="shared" si="22"/>
        <v>471146497.74996251</v>
      </c>
      <c r="J123" s="40">
        <f t="shared" si="22"/>
        <v>477584694.70746583</v>
      </c>
      <c r="K123" s="40">
        <f t="shared" si="22"/>
        <v>896045292.49950719</v>
      </c>
      <c r="L123" s="40">
        <f t="shared" si="22"/>
        <v>898295211.65212488</v>
      </c>
      <c r="M123" s="40">
        <f t="shared" si="22"/>
        <v>920274182.3320086</v>
      </c>
      <c r="N123" s="40">
        <f t="shared" si="22"/>
        <v>957420178.71967959</v>
      </c>
      <c r="O123" s="40">
        <f t="shared" si="22"/>
        <v>895275921.67869616</v>
      </c>
      <c r="P123" s="40">
        <f t="shared" si="22"/>
        <v>0</v>
      </c>
      <c r="Q123" s="15">
        <f t="shared" si="21"/>
        <v>7754314151.7982826</v>
      </c>
    </row>
    <row r="124" spans="3:17" ht="15">
      <c r="C124" s="9">
        <v>24</v>
      </c>
      <c r="D124" s="39" t="s">
        <v>53</v>
      </c>
      <c r="E124" s="40">
        <f t="shared" si="20"/>
        <v>828702156.13881969</v>
      </c>
      <c r="F124" s="40">
        <f t="shared" si="22"/>
        <v>807549979.22976208</v>
      </c>
      <c r="G124" s="40">
        <f t="shared" si="22"/>
        <v>1096266081.8110006</v>
      </c>
      <c r="H124" s="40">
        <f t="shared" si="22"/>
        <v>448521146.61913151</v>
      </c>
      <c r="I124" s="40">
        <f t="shared" si="22"/>
        <v>352424470.7062881</v>
      </c>
      <c r="J124" s="40">
        <f t="shared" si="22"/>
        <v>660497646.32705462</v>
      </c>
      <c r="K124" s="40">
        <f t="shared" si="22"/>
        <v>1868554816.5820494</v>
      </c>
      <c r="L124" s="40">
        <f t="shared" si="22"/>
        <v>2794216349.799469</v>
      </c>
      <c r="M124" s="40">
        <f t="shared" si="22"/>
        <v>2723516006.6913209</v>
      </c>
      <c r="N124" s="40">
        <f t="shared" si="22"/>
        <v>2400611008.3570442</v>
      </c>
      <c r="O124" s="40">
        <f t="shared" si="22"/>
        <v>2197774549.6140523</v>
      </c>
      <c r="P124" s="40">
        <f t="shared" si="22"/>
        <v>0</v>
      </c>
      <c r="Q124" s="15">
        <f t="shared" si="21"/>
        <v>16178634211.875992</v>
      </c>
    </row>
    <row r="125" spans="3:17" ht="15.75" thickBot="1">
      <c r="C125" s="17">
        <v>25</v>
      </c>
      <c r="D125" s="44" t="s">
        <v>54</v>
      </c>
      <c r="E125" s="40">
        <f t="shared" si="20"/>
        <v>0</v>
      </c>
      <c r="F125" s="40">
        <f t="shared" si="22"/>
        <v>0</v>
      </c>
      <c r="G125" s="40">
        <f t="shared" si="22"/>
        <v>0</v>
      </c>
      <c r="H125" s="40">
        <f t="shared" si="22"/>
        <v>0</v>
      </c>
      <c r="I125" s="40">
        <f t="shared" si="22"/>
        <v>0</v>
      </c>
      <c r="J125" s="40">
        <f t="shared" si="22"/>
        <v>0</v>
      </c>
      <c r="K125" s="40">
        <f t="shared" si="22"/>
        <v>0</v>
      </c>
      <c r="L125" s="40">
        <f t="shared" si="22"/>
        <v>0</v>
      </c>
      <c r="M125" s="40">
        <f t="shared" si="22"/>
        <v>0</v>
      </c>
      <c r="N125" s="40">
        <f t="shared" si="22"/>
        <v>0</v>
      </c>
      <c r="O125" s="40">
        <f t="shared" si="22"/>
        <v>2070777.166178185</v>
      </c>
      <c r="P125" s="40">
        <f t="shared" si="22"/>
        <v>0</v>
      </c>
      <c r="Q125" s="15">
        <f t="shared" si="21"/>
        <v>2070777.166178185</v>
      </c>
    </row>
    <row r="126" spans="3:17" ht="16.5" thickBot="1">
      <c r="C126" s="27"/>
      <c r="D126" s="45" t="s">
        <v>4</v>
      </c>
      <c r="E126" s="46">
        <f>SUM(E101:E125)</f>
        <v>21934275775.090721</v>
      </c>
      <c r="F126" s="46">
        <f t="shared" ref="F126:Q126" si="23">SUM(F101:F125)</f>
        <v>17997418657.297787</v>
      </c>
      <c r="G126" s="46">
        <f t="shared" si="23"/>
        <v>17947535806.781933</v>
      </c>
      <c r="H126" s="46">
        <f t="shared" si="23"/>
        <v>14867402374.121338</v>
      </c>
      <c r="I126" s="46">
        <f t="shared" si="23"/>
        <v>19925678786.160664</v>
      </c>
      <c r="J126" s="46">
        <f t="shared" si="23"/>
        <v>17029014577.579172</v>
      </c>
      <c r="K126" s="46">
        <f t="shared" si="23"/>
        <v>23148310494.515999</v>
      </c>
      <c r="L126" s="46">
        <f t="shared" si="23"/>
        <v>25554165049.111305</v>
      </c>
      <c r="M126" s="46">
        <f t="shared" si="23"/>
        <v>27505145894.228718</v>
      </c>
      <c r="N126" s="46">
        <f t="shared" si="23"/>
        <v>29537590241.785847</v>
      </c>
      <c r="O126" s="46">
        <f t="shared" si="23"/>
        <v>27527617361.835667</v>
      </c>
      <c r="P126" s="46">
        <f t="shared" si="23"/>
        <v>0</v>
      </c>
      <c r="Q126" s="47">
        <f t="shared" si="23"/>
        <v>242974155018.50912</v>
      </c>
    </row>
    <row r="128" spans="3:17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</sheetData>
  <mergeCells count="12">
    <mergeCell ref="E98:Q98"/>
    <mergeCell ref="C99:D99"/>
    <mergeCell ref="E99:Q99"/>
    <mergeCell ref="E4:Q4"/>
    <mergeCell ref="C5:D5"/>
    <mergeCell ref="E5:Q5"/>
    <mergeCell ref="E65:Q65"/>
    <mergeCell ref="C66:D66"/>
    <mergeCell ref="E66:Q66"/>
    <mergeCell ref="E34:Q34"/>
    <mergeCell ref="C35:D35"/>
    <mergeCell ref="E35:Q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59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4" sqref="A4"/>
      <selection pane="bottomRight" activeCell="S112" sqref="S112"/>
    </sheetView>
  </sheetViews>
  <sheetFormatPr defaultRowHeight="14.25"/>
  <cols>
    <col min="1" max="2" width="9.140625" style="1"/>
    <col min="3" max="3" width="5.140625" style="1" bestFit="1" customWidth="1"/>
    <col min="4" max="4" width="27" style="1" bestFit="1" customWidth="1"/>
    <col min="5" max="5" width="18.85546875" style="1" bestFit="1" customWidth="1"/>
    <col min="6" max="6" width="18.5703125" style="1" bestFit="1" customWidth="1"/>
    <col min="7" max="7" width="18.85546875" style="1" bestFit="1" customWidth="1"/>
    <col min="8" max="8" width="18.5703125" style="1" bestFit="1" customWidth="1"/>
    <col min="9" max="9" width="18.85546875" style="1" bestFit="1" customWidth="1"/>
    <col min="10" max="10" width="19.42578125" style="1" customWidth="1"/>
    <col min="11" max="11" width="18.5703125" style="1" bestFit="1" customWidth="1"/>
    <col min="12" max="13" width="18.85546875" style="1" bestFit="1" customWidth="1"/>
    <col min="14" max="14" width="18.140625" style="1" bestFit="1" customWidth="1"/>
    <col min="15" max="15" width="18.85546875" style="1" bestFit="1" customWidth="1"/>
    <col min="16" max="16" width="8.28515625" style="1" bestFit="1" customWidth="1"/>
    <col min="17" max="17" width="20.140625" style="1" bestFit="1" customWidth="1"/>
    <col min="18" max="18" width="27" style="1" customWidth="1"/>
    <col min="19" max="19" width="40.5703125" style="1" customWidth="1"/>
    <col min="20" max="20" width="21.42578125" style="1" bestFit="1" customWidth="1"/>
    <col min="21" max="21" width="18.85546875" style="1" bestFit="1" customWidth="1"/>
    <col min="22" max="16384" width="9.140625" style="1"/>
  </cols>
  <sheetData>
    <row r="2" spans="3:21">
      <c r="D2" s="1" t="s">
        <v>62</v>
      </c>
      <c r="E2" s="53">
        <f>1-'Genco Payment_DisCo'!E2</f>
        <v>7.220036058508017E-2</v>
      </c>
      <c r="F2" s="53">
        <f>1-'Genco Payment_DisCo'!F2</f>
        <v>8.2022420301226862E-2</v>
      </c>
      <c r="G2" s="53">
        <f>1-'Genco Payment_DisCo'!G2</f>
        <v>8.7560600479901551E-2</v>
      </c>
      <c r="H2" s="53">
        <f>1-'Genco Payment_DisCo'!H2</f>
        <v>9.1783238257195698E-2</v>
      </c>
      <c r="I2" s="53">
        <f>1-'Genco Payment_DisCo'!I2</f>
        <v>8.9249313077212289E-2</v>
      </c>
      <c r="J2" s="53">
        <f>1-'Genco Payment_DisCo'!J2</f>
        <v>8.9253316535416016E-2</v>
      </c>
      <c r="K2" s="53">
        <f>1-'Genco Payment_DisCo'!K2</f>
        <v>8.9350208640747497E-2</v>
      </c>
      <c r="L2" s="53">
        <f>1-'Genco Payment_DisCo'!L2</f>
        <v>8.3092434151996075E-2</v>
      </c>
      <c r="M2" s="53">
        <f>1-'Genco Payment_DisCo'!M2</f>
        <v>7.5009797220084939E-2</v>
      </c>
      <c r="N2" s="53">
        <f>1-'Genco Payment_DisCo'!N2</f>
        <v>8.7146298743820072E-2</v>
      </c>
      <c r="O2" s="53">
        <f>1-'Genco Payment_DisCo'!O2</f>
        <v>8.7576025729855012E-2</v>
      </c>
      <c r="P2" s="53">
        <f>1-'Genco Payment_DisCo'!P2</f>
        <v>1</v>
      </c>
    </row>
    <row r="3" spans="3:21" ht="15" thickBot="1"/>
    <row r="4" spans="3:21" ht="15" thickBot="1">
      <c r="C4" s="2"/>
      <c r="D4" s="3"/>
      <c r="E4" s="73" t="s">
        <v>60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</row>
    <row r="5" spans="3:21" ht="15.75" thickBot="1">
      <c r="C5" s="68"/>
      <c r="D5" s="69"/>
      <c r="E5" s="73" t="s">
        <v>1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3:21" ht="15.75">
      <c r="C6" s="33" t="s">
        <v>2</v>
      </c>
      <c r="D6" s="34" t="s">
        <v>29</v>
      </c>
      <c r="E6" s="35">
        <v>42370</v>
      </c>
      <c r="F6" s="36">
        <v>42401</v>
      </c>
      <c r="G6" s="36">
        <v>42430</v>
      </c>
      <c r="H6" s="36">
        <v>42461</v>
      </c>
      <c r="I6" s="36">
        <v>42491</v>
      </c>
      <c r="J6" s="36">
        <v>42522</v>
      </c>
      <c r="K6" s="37">
        <v>42552</v>
      </c>
      <c r="L6" s="36">
        <v>42583</v>
      </c>
      <c r="M6" s="36">
        <v>42614</v>
      </c>
      <c r="N6" s="36">
        <v>42644</v>
      </c>
      <c r="O6" s="36">
        <v>42675</v>
      </c>
      <c r="P6" s="36">
        <v>42705</v>
      </c>
      <c r="Q6" s="38" t="s">
        <v>4</v>
      </c>
    </row>
    <row r="7" spans="3:21" ht="15">
      <c r="C7" s="9">
        <v>1</v>
      </c>
      <c r="D7" s="39" t="s">
        <v>30</v>
      </c>
      <c r="E7" s="40">
        <f>[1]Genco!O7</f>
        <v>0</v>
      </c>
      <c r="F7" s="31">
        <f>[1]Genco!O41</f>
        <v>0</v>
      </c>
      <c r="G7" s="31">
        <f>[1]Genco!O75</f>
        <v>0</v>
      </c>
      <c r="H7" s="31">
        <f>[1]Genco!O109</f>
        <v>0</v>
      </c>
      <c r="I7" s="31">
        <f>[1]Genco!O143</f>
        <v>0</v>
      </c>
      <c r="J7" s="31">
        <f>[1]Genco!O177</f>
        <v>0</v>
      </c>
      <c r="K7" s="31">
        <f>[1]Genco!O211</f>
        <v>0</v>
      </c>
      <c r="L7" s="31">
        <f>[1]Genco!O245</f>
        <v>0</v>
      </c>
      <c r="M7" s="31">
        <f>[1]Genco!O279</f>
        <v>0</v>
      </c>
      <c r="N7" s="31">
        <f>[1]Genco!O313</f>
        <v>0</v>
      </c>
      <c r="O7" s="31">
        <f>[1]Genco!O347</f>
        <v>0</v>
      </c>
      <c r="P7" s="31">
        <f>[1]Genco!O381</f>
        <v>0</v>
      </c>
      <c r="Q7" s="15">
        <f>SUM(E7:P7)</f>
        <v>0</v>
      </c>
      <c r="U7" s="16"/>
    </row>
    <row r="8" spans="3:21" ht="15">
      <c r="C8" s="9">
        <v>2</v>
      </c>
      <c r="D8" s="39" t="s">
        <v>31</v>
      </c>
      <c r="E8" s="40">
        <f>[1]Genco!O8</f>
        <v>776519645.28769803</v>
      </c>
      <c r="F8" s="31">
        <f>[1]Genco!O42</f>
        <v>1647211876.4148121</v>
      </c>
      <c r="G8" s="31">
        <f>[1]Genco!O76+'[1]Other Genco Charges'!J77</f>
        <v>1936559426.8145475</v>
      </c>
      <c r="H8" s="31">
        <f>[1]Genco!O110+'[1]Other Genco Charges'!J109</f>
        <v>1769712964.9325533</v>
      </c>
      <c r="I8" s="31">
        <f>[1]Genco!O144+'[1]Other Genco Charges'!J141</f>
        <v>2754865833.1381464</v>
      </c>
      <c r="J8" s="31">
        <f>[1]Genco!O178+'[1]Other Genco Charges'!J173</f>
        <v>1405393301.1688154</v>
      </c>
      <c r="K8" s="31">
        <f>[1]Genco!O212+'[1]Other Genco Charges'!J205</f>
        <v>1177671061.322511</v>
      </c>
      <c r="L8" s="31">
        <f>[1]Genco!O246+'[1]Other Genco Charges'!J237</f>
        <v>151309846.49800181</v>
      </c>
      <c r="M8" s="31">
        <f>[1]Genco!O280+'[1]Other Genco Charges'!J269</f>
        <v>121256251.04176611</v>
      </c>
      <c r="N8" s="31">
        <f>[1]Genco!O314+'[1]Other Genco Charges'!J301</f>
        <v>262618242.73886302</v>
      </c>
      <c r="O8" s="31">
        <f>[1]Genco!O348+'[1]Other Genco Charges'!J333</f>
        <v>1626953238.8271139</v>
      </c>
      <c r="P8" s="31">
        <f>[1]Genco!O382</f>
        <v>0</v>
      </c>
      <c r="Q8" s="15">
        <f t="shared" ref="Q8:Q31" si="0">SUM(E8:P8)</f>
        <v>13630071688.184828</v>
      </c>
      <c r="T8" s="16"/>
      <c r="U8" s="16"/>
    </row>
    <row r="9" spans="3:21" ht="15">
      <c r="C9" s="9">
        <v>3</v>
      </c>
      <c r="D9" s="39" t="s">
        <v>32</v>
      </c>
      <c r="E9" s="40">
        <f>[1]Genco!O9</f>
        <v>1880509053.7842498</v>
      </c>
      <c r="F9" s="31">
        <f>[1]Genco!O43</f>
        <v>1162081341.8448751</v>
      </c>
      <c r="G9" s="31">
        <f>[1]Genco!O77</f>
        <v>1067709356.948925</v>
      </c>
      <c r="H9" s="31">
        <f>[1]Genco!O111</f>
        <v>1844103696.1252499</v>
      </c>
      <c r="I9" s="31">
        <f>[1]Genco!O145</f>
        <v>2052715649.5351479</v>
      </c>
      <c r="J9" s="31">
        <f>[1]Genco!O179</f>
        <v>1316751942.69609</v>
      </c>
      <c r="K9" s="31">
        <f>[1]Genco!O213</f>
        <v>0</v>
      </c>
      <c r="L9" s="31">
        <f>[1]Genco!O247</f>
        <v>978859400.41911316</v>
      </c>
      <c r="M9" s="31">
        <f>[1]Genco!O281</f>
        <v>665323309.89557147</v>
      </c>
      <c r="N9" s="31">
        <f>[1]Genco!O315</f>
        <v>586179408.95444608</v>
      </c>
      <c r="O9" s="31">
        <f>[1]Genco!O349</f>
        <v>1238066259.2364054</v>
      </c>
      <c r="P9" s="31">
        <f>[1]Genco!O383</f>
        <v>0</v>
      </c>
      <c r="Q9" s="15">
        <f t="shared" si="0"/>
        <v>12792299419.440075</v>
      </c>
      <c r="T9" s="16"/>
      <c r="U9" s="16"/>
    </row>
    <row r="10" spans="3:21" ht="15">
      <c r="C10" s="9">
        <v>4</v>
      </c>
      <c r="D10" s="41" t="s">
        <v>66</v>
      </c>
      <c r="E10" s="40">
        <f>[1]Genco!O10</f>
        <v>0</v>
      </c>
      <c r="F10" s="31">
        <f>[1]Genco!O44</f>
        <v>0</v>
      </c>
      <c r="G10" s="31">
        <f>[1]Genco!O78</f>
        <v>0</v>
      </c>
      <c r="H10" s="31">
        <f>[1]Genco!O112</f>
        <v>0</v>
      </c>
      <c r="I10" s="31">
        <f>[1]Genco!O146</f>
        <v>0</v>
      </c>
      <c r="J10" s="31">
        <f>[1]Genco!O180</f>
        <v>0</v>
      </c>
      <c r="K10" s="31">
        <f>[1]Genco!O214</f>
        <v>0</v>
      </c>
      <c r="L10" s="31">
        <f>[1]Genco!O248</f>
        <v>0</v>
      </c>
      <c r="M10" s="31">
        <f>[1]Genco!O282</f>
        <v>0</v>
      </c>
      <c r="N10" s="31">
        <f>[1]Genco!O316</f>
        <v>0</v>
      </c>
      <c r="O10" s="31">
        <f>[1]Genco!O350</f>
        <v>0</v>
      </c>
      <c r="P10" s="31">
        <f>[1]Genco!O384</f>
        <v>0</v>
      </c>
      <c r="Q10" s="15">
        <f t="shared" si="0"/>
        <v>0</v>
      </c>
      <c r="T10" s="16"/>
      <c r="U10" s="16"/>
    </row>
    <row r="11" spans="3:21" ht="15">
      <c r="C11" s="9">
        <v>5</v>
      </c>
      <c r="D11" s="39" t="s">
        <v>34</v>
      </c>
      <c r="E11" s="40">
        <f>[1]Genco!O11</f>
        <v>694008533.02989995</v>
      </c>
      <c r="F11" s="31">
        <f>[1]Genco!O45</f>
        <v>673217892.59424996</v>
      </c>
      <c r="G11" s="31">
        <f>[1]Genco!O79</f>
        <v>541688055.08689988</v>
      </c>
      <c r="H11" s="31">
        <f>[1]Genco!O113</f>
        <v>470275235.04824996</v>
      </c>
      <c r="I11" s="31">
        <f>[1]Genco!O147</f>
        <v>476296078.67472261</v>
      </c>
      <c r="J11" s="31">
        <f>[1]Genco!O181</f>
        <v>408952504.70302832</v>
      </c>
      <c r="K11" s="31">
        <f>[1]Genco!O215</f>
        <v>567184679.7373023</v>
      </c>
      <c r="L11" s="31">
        <f>[1]Genco!O249</f>
        <v>695200330.88676286</v>
      </c>
      <c r="M11" s="31">
        <f>[1]Genco!O283</f>
        <v>582930452.87403297</v>
      </c>
      <c r="N11" s="31">
        <f>[1]Genco!O317</f>
        <v>663332556.49957645</v>
      </c>
      <c r="O11" s="31">
        <f>[1]Genco!O351</f>
        <v>1215530346.3571644</v>
      </c>
      <c r="P11" s="31">
        <f>[1]Genco!O385</f>
        <v>0</v>
      </c>
      <c r="Q11" s="15">
        <f t="shared" si="0"/>
        <v>6988616665.491889</v>
      </c>
      <c r="T11" s="16"/>
      <c r="U11" s="16"/>
    </row>
    <row r="12" spans="3:21" ht="15">
      <c r="C12" s="9">
        <v>6</v>
      </c>
      <c r="D12" s="39" t="s">
        <v>35</v>
      </c>
      <c r="E12" s="40">
        <f>[1]Genco!O12</f>
        <v>3905356566.6132498</v>
      </c>
      <c r="F12" s="31">
        <f>[1]Genco!O46</f>
        <v>2834243656.67662</v>
      </c>
      <c r="G12" s="31">
        <f>[1]Genco!O80</f>
        <v>2704503273.5322285</v>
      </c>
      <c r="H12" s="31">
        <f>[1]Genco!O114</f>
        <v>2600130360.2742243</v>
      </c>
      <c r="I12" s="31">
        <f>[1]Genco!O148</f>
        <v>3574042965.0583763</v>
      </c>
      <c r="J12" s="31">
        <f>[1]Genco!O182</f>
        <v>2548773049.3545542</v>
      </c>
      <c r="K12" s="31">
        <f>[1]Genco!O216</f>
        <v>4553377553.1481152</v>
      </c>
      <c r="L12" s="31">
        <f>[1]Genco!O250</f>
        <v>4480043939.9289036</v>
      </c>
      <c r="M12" s="31">
        <f>[1]Genco!O284</f>
        <v>3955410016.5396843</v>
      </c>
      <c r="N12" s="31">
        <f>[1]Genco!O318</f>
        <v>5094555564.4451151</v>
      </c>
      <c r="O12" s="31">
        <f>[1]Genco!O352</f>
        <v>4174762873.9200602</v>
      </c>
      <c r="P12" s="31">
        <f>[1]Genco!O386</f>
        <v>0</v>
      </c>
      <c r="Q12" s="15">
        <f t="shared" si="0"/>
        <v>40425199819.491127</v>
      </c>
      <c r="T12" s="16"/>
      <c r="U12" s="16"/>
    </row>
    <row r="13" spans="3:21" ht="15">
      <c r="C13" s="9">
        <v>7</v>
      </c>
      <c r="D13" s="39" t="s">
        <v>36</v>
      </c>
      <c r="E13" s="40">
        <f>[1]Genco!O13</f>
        <v>9497223599.5550003</v>
      </c>
      <c r="F13" s="31">
        <f>[1]Genco!O47</f>
        <v>7451353882.2338228</v>
      </c>
      <c r="G13" s="31">
        <f>[1]Genco!O81</f>
        <v>5774403778.4096479</v>
      </c>
      <c r="H13" s="31">
        <f>[1]Genco!O115</f>
        <v>3827609510.0301523</v>
      </c>
      <c r="I13" s="31">
        <f>[1]Genco!O149</f>
        <v>4770368445.1576138</v>
      </c>
      <c r="J13" s="31">
        <f>[1]Genco!O183</f>
        <v>3358844631.0842972</v>
      </c>
      <c r="K13" s="31">
        <f>[1]Genco!O217</f>
        <v>3307843275.3869581</v>
      </c>
      <c r="L13" s="31">
        <f>[1]Genco!O251</f>
        <v>5748232833.0260639</v>
      </c>
      <c r="M13" s="31">
        <f>[1]Genco!O285</f>
        <v>6594426703.3899422</v>
      </c>
      <c r="N13" s="31">
        <f>[1]Genco!O319</f>
        <v>7339499429.1306868</v>
      </c>
      <c r="O13" s="31">
        <f>[1]Genco!O353</f>
        <v>4834598641.5087976</v>
      </c>
      <c r="P13" s="31">
        <f>[1]Genco!O387</f>
        <v>0</v>
      </c>
      <c r="Q13" s="15">
        <f t="shared" si="0"/>
        <v>62504404728.912979</v>
      </c>
      <c r="T13" s="16"/>
      <c r="U13" s="16"/>
    </row>
    <row r="14" spans="3:21" ht="15">
      <c r="C14" s="9">
        <v>8</v>
      </c>
      <c r="D14" s="41" t="s">
        <v>37</v>
      </c>
      <c r="E14" s="40">
        <f>[1]Genco!O14</f>
        <v>0</v>
      </c>
      <c r="F14" s="31">
        <f>[1]Genco!O48</f>
        <v>0</v>
      </c>
      <c r="G14" s="31">
        <f>[1]Genco!O82</f>
        <v>0</v>
      </c>
      <c r="H14" s="31">
        <f>[1]Genco!O116</f>
        <v>0</v>
      </c>
      <c r="I14" s="31">
        <f>[1]Genco!O150</f>
        <v>117592343.4845755</v>
      </c>
      <c r="J14" s="31">
        <f>[1]Genco!O184</f>
        <v>468725418.09169358</v>
      </c>
      <c r="K14" s="31">
        <f>[1]Genco!O218</f>
        <v>722521601.96765888</v>
      </c>
      <c r="L14" s="31">
        <f>[1]Genco!O252</f>
        <v>0</v>
      </c>
      <c r="M14" s="31">
        <f>[1]Genco!O286</f>
        <v>501009417.66535187</v>
      </c>
      <c r="N14" s="31">
        <f>[1]Genco!O320</f>
        <v>746664534.12130105</v>
      </c>
      <c r="O14" s="31">
        <f>[1]Genco!O354</f>
        <v>119186446.19068821</v>
      </c>
      <c r="P14" s="31">
        <f>[1]Genco!O388</f>
        <v>0</v>
      </c>
      <c r="Q14" s="15">
        <f t="shared" si="0"/>
        <v>2675699761.5212688</v>
      </c>
      <c r="T14" s="16"/>
      <c r="U14" s="16"/>
    </row>
    <row r="15" spans="3:21" ht="15">
      <c r="C15" s="9">
        <v>9</v>
      </c>
      <c r="D15" s="39" t="s">
        <v>38</v>
      </c>
      <c r="E15" s="40">
        <f>[1]Genco!O15</f>
        <v>1841965001.1575</v>
      </c>
      <c r="F15" s="31">
        <f>[1]Genco!O49</f>
        <v>1134735138.2371001</v>
      </c>
      <c r="G15" s="31">
        <f>[1]Genco!O83</f>
        <v>0</v>
      </c>
      <c r="H15" s="31">
        <f>[1]Genco!O117</f>
        <v>141589358.17582589</v>
      </c>
      <c r="I15" s="31">
        <f>[1]Genco!O151</f>
        <v>719394914.57484174</v>
      </c>
      <c r="J15" s="31">
        <f>[1]Genco!O185</f>
        <v>776896750.24468768</v>
      </c>
      <c r="K15" s="31">
        <f>[1]Genco!O219</f>
        <v>1022231912.1596088</v>
      </c>
      <c r="L15" s="31">
        <f>[1]Genco!O253</f>
        <v>1259272206.2679873</v>
      </c>
      <c r="M15" s="31">
        <f>[1]Genco!O287</f>
        <v>1246551340.3706422</v>
      </c>
      <c r="N15" s="31">
        <f>[1]Genco!O321</f>
        <v>1735601215.3998423</v>
      </c>
      <c r="O15" s="31">
        <f>[1]Genco!O355</f>
        <v>1506168496.5790114</v>
      </c>
      <c r="P15" s="31">
        <f>[1]Genco!O389</f>
        <v>0</v>
      </c>
      <c r="Q15" s="15">
        <f t="shared" si="0"/>
        <v>11384406333.167048</v>
      </c>
      <c r="T15" s="16"/>
      <c r="U15" s="16"/>
    </row>
    <row r="16" spans="3:21" ht="15">
      <c r="C16" s="9">
        <v>10</v>
      </c>
      <c r="D16" s="39" t="s">
        <v>39</v>
      </c>
      <c r="E16" s="40">
        <f>[1]Genco!O16</f>
        <v>924884007.76425004</v>
      </c>
      <c r="F16" s="31">
        <f>[1]Genco!O50</f>
        <v>946807396.49689984</v>
      </c>
      <c r="G16" s="31">
        <f>[1]Genco!O84</f>
        <v>433545483.87632501</v>
      </c>
      <c r="H16" s="31">
        <f>[1]Genco!O118</f>
        <v>898185036.65575004</v>
      </c>
      <c r="I16" s="31">
        <f>[1]Genco!O152</f>
        <v>783644813.03481984</v>
      </c>
      <c r="J16" s="31">
        <f>[1]Genco!O186</f>
        <v>664852853.08627093</v>
      </c>
      <c r="K16" s="31">
        <f>[1]Genco!O220</f>
        <v>649423684.01100063</v>
      </c>
      <c r="L16" s="31">
        <f>[1]Genco!O254</f>
        <v>995672472.39768577</v>
      </c>
      <c r="M16" s="31">
        <f>[1]Genco!O288</f>
        <v>957141791.83071733</v>
      </c>
      <c r="N16" s="31">
        <f>[1]Genco!O322</f>
        <v>1121487529.7686899</v>
      </c>
      <c r="O16" s="31">
        <f>[1]Genco!O356</f>
        <v>1118716837.0043087</v>
      </c>
      <c r="P16" s="31">
        <f>[1]Genco!O390</f>
        <v>0</v>
      </c>
      <c r="Q16" s="15">
        <f t="shared" si="0"/>
        <v>9494361905.9267197</v>
      </c>
      <c r="T16" s="16"/>
      <c r="U16" s="16"/>
    </row>
    <row r="17" spans="3:21" ht="15">
      <c r="C17" s="9">
        <v>11</v>
      </c>
      <c r="D17" s="39" t="s">
        <v>40</v>
      </c>
      <c r="E17" s="40">
        <f>[1]Genco!O17</f>
        <v>470257738.50400001</v>
      </c>
      <c r="F17" s="31">
        <f>[1]Genco!O51</f>
        <v>400260626.19400001</v>
      </c>
      <c r="G17" s="31">
        <f>[1]Genco!O85</f>
        <v>602209616.65199995</v>
      </c>
      <c r="H17" s="31">
        <f>[1]Genco!O119</f>
        <v>627987310.546</v>
      </c>
      <c r="I17" s="31">
        <f>[1]Genco!O153</f>
        <v>825286052.95305657</v>
      </c>
      <c r="J17" s="31">
        <f>[1]Genco!O187</f>
        <v>744844134.21275377</v>
      </c>
      <c r="K17" s="31">
        <f>[1]Genco!O221</f>
        <v>651213095.6868732</v>
      </c>
      <c r="L17" s="31">
        <f>[1]Genco!O255</f>
        <v>540937204.0325824</v>
      </c>
      <c r="M17" s="31">
        <f>[1]Genco!O289</f>
        <v>477730396.52946043</v>
      </c>
      <c r="N17" s="31">
        <f>[1]Genco!O323</f>
        <v>381681084.37473106</v>
      </c>
      <c r="O17" s="31">
        <f>[1]Genco!O357</f>
        <v>0</v>
      </c>
      <c r="P17" s="31">
        <f>[1]Genco!O391</f>
        <v>0</v>
      </c>
      <c r="Q17" s="15">
        <f t="shared" si="0"/>
        <v>5722407259.6854572</v>
      </c>
      <c r="T17" s="16"/>
      <c r="U17" s="16"/>
    </row>
    <row r="18" spans="3:21" ht="15">
      <c r="C18" s="9">
        <v>12</v>
      </c>
      <c r="D18" s="42" t="s">
        <v>41</v>
      </c>
      <c r="E18" s="40">
        <f>[1]Genco!O18</f>
        <v>720136304.477</v>
      </c>
      <c r="F18" s="31">
        <f>[1]Genco!O52</f>
        <v>1051884250.155</v>
      </c>
      <c r="G18" s="31">
        <f>[1]Genco!O86</f>
        <v>943894747.34699988</v>
      </c>
      <c r="H18" s="31">
        <f>[1]Genco!O120</f>
        <v>988800589.03974986</v>
      </c>
      <c r="I18" s="31">
        <f>[1]Genco!O154</f>
        <v>799731914.53326452</v>
      </c>
      <c r="J18" s="31">
        <f>[1]Genco!O188</f>
        <v>484822110.48571384</v>
      </c>
      <c r="K18" s="31">
        <f>[1]Genco!O222</f>
        <v>842461287.28442943</v>
      </c>
      <c r="L18" s="31">
        <f>[1]Genco!O256</f>
        <v>1401729339.8060203</v>
      </c>
      <c r="M18" s="31">
        <f>[1]Genco!O290</f>
        <v>1315342972.7679875</v>
      </c>
      <c r="N18" s="31">
        <f>[1]Genco!O324</f>
        <v>441869118.27626789</v>
      </c>
      <c r="O18" s="31">
        <f>[1]Genco!O358</f>
        <v>1235107965.4289613</v>
      </c>
      <c r="P18" s="31">
        <f>[1]Genco!O392</f>
        <v>0</v>
      </c>
      <c r="Q18" s="15">
        <f t="shared" si="0"/>
        <v>10225780599.601393</v>
      </c>
      <c r="T18" s="16"/>
      <c r="U18" s="16"/>
    </row>
    <row r="19" spans="3:21" ht="15">
      <c r="C19" s="9">
        <v>13</v>
      </c>
      <c r="D19" s="39" t="s">
        <v>42</v>
      </c>
      <c r="E19" s="40">
        <f>[1]Genco!O19</f>
        <v>1352120409.7192001</v>
      </c>
      <c r="F19" s="31">
        <f>[1]Genco!O53</f>
        <v>1529789364.7760043</v>
      </c>
      <c r="G19" s="31">
        <f>[1]Genco!O87</f>
        <v>1594591154.328908</v>
      </c>
      <c r="H19" s="31">
        <f>[1]Genco!O121</f>
        <v>1291441524.016012</v>
      </c>
      <c r="I19" s="31">
        <f>[1]Genco!O155</f>
        <v>2077246615.6757963</v>
      </c>
      <c r="J19" s="31">
        <f>[1]Genco!O189</f>
        <v>2571544846.095921</v>
      </c>
      <c r="K19" s="31">
        <f>[1]Genco!O223</f>
        <v>2723453473.9513679</v>
      </c>
      <c r="L19" s="31">
        <f>[1]Genco!O257</f>
        <v>3187563509.1716299</v>
      </c>
      <c r="M19" s="31">
        <f>[1]Genco!O291</f>
        <v>3287394745.5548973</v>
      </c>
      <c r="N19" s="31">
        <f>[1]Genco!O325</f>
        <v>3450091664.130909</v>
      </c>
      <c r="O19" s="31">
        <f>[1]Genco!O359</f>
        <v>3029850036.519938</v>
      </c>
      <c r="P19" s="31">
        <f>[1]Genco!O393</f>
        <v>0</v>
      </c>
      <c r="Q19" s="15">
        <f t="shared" si="0"/>
        <v>26095087343.940586</v>
      </c>
      <c r="T19" s="16"/>
      <c r="U19" s="16"/>
    </row>
    <row r="20" spans="3:21" ht="15">
      <c r="C20" s="9">
        <v>14</v>
      </c>
      <c r="D20" s="39" t="s">
        <v>43</v>
      </c>
      <c r="E20" s="40">
        <f>[1]Genco!O20</f>
        <v>1346226856.5892401</v>
      </c>
      <c r="F20" s="43">
        <f>[1]Genco!O54</f>
        <v>1436480989.5633583</v>
      </c>
      <c r="G20" s="31">
        <f>[1]Genco!O88</f>
        <v>1515677540.2894244</v>
      </c>
      <c r="H20" s="31">
        <f>[1]Genco!O122</f>
        <v>1443198864.5413363</v>
      </c>
      <c r="I20" s="31">
        <f>[1]Genco!O156</f>
        <v>1872394202.1233935</v>
      </c>
      <c r="J20" s="31">
        <f>[1]Genco!O190</f>
        <v>1805253757.8124146</v>
      </c>
      <c r="K20" s="31">
        <f>[1]Genco!O224</f>
        <v>2285332915.0170336</v>
      </c>
      <c r="L20" s="31">
        <f>[1]Genco!O258</f>
        <v>2261248018.1660967</v>
      </c>
      <c r="M20" s="31">
        <f>[1]Genco!O292</f>
        <v>1549013901.6489193</v>
      </c>
      <c r="N20" s="31">
        <f>[1]Genco!O326</f>
        <v>1793902297.5028548</v>
      </c>
      <c r="O20" s="31">
        <f>[1]Genco!O360</f>
        <v>2316151884.9954357</v>
      </c>
      <c r="P20" s="31">
        <f>[1]Genco!O394</f>
        <v>0</v>
      </c>
      <c r="Q20" s="15">
        <f t="shared" si="0"/>
        <v>19624881228.249504</v>
      </c>
      <c r="T20" s="16"/>
      <c r="U20" s="16"/>
    </row>
    <row r="21" spans="3:21" ht="15">
      <c r="C21" s="9">
        <v>15</v>
      </c>
      <c r="D21" s="39" t="s">
        <v>44</v>
      </c>
      <c r="E21" s="40">
        <f>[1]Genco!O21</f>
        <v>2765977372.6871996</v>
      </c>
      <c r="F21" s="31">
        <f>[1]Genco!O55</f>
        <v>2692431731.95188</v>
      </c>
      <c r="G21" s="31">
        <f>[1]Genco!O89</f>
        <v>2613787581.4172888</v>
      </c>
      <c r="H21" s="31">
        <f>[1]Genco!O123</f>
        <v>2603023633.7470145</v>
      </c>
      <c r="I21" s="31">
        <f>[1]Genco!O157</f>
        <v>3486795847.9003358</v>
      </c>
      <c r="J21" s="31">
        <f>[1]Genco!O191</f>
        <v>2838210734.1942558</v>
      </c>
      <c r="K21" s="31">
        <f>[1]Genco!O225</f>
        <v>3986639112.4572515</v>
      </c>
      <c r="L21" s="31">
        <f>[1]Genco!O259</f>
        <v>4274403054.1778717</v>
      </c>
      <c r="M21" s="31">
        <f>[1]Genco!O293</f>
        <v>4153377279.9658022</v>
      </c>
      <c r="N21" s="31">
        <f>[1]Genco!O327</f>
        <v>3237185616.8060846</v>
      </c>
      <c r="O21" s="31">
        <f>[1]Genco!O361</f>
        <v>5122290680.4154797</v>
      </c>
      <c r="P21" s="31">
        <f>[1]Genco!O395</f>
        <v>0</v>
      </c>
      <c r="Q21" s="15">
        <f t="shared" si="0"/>
        <v>37774122645.720459</v>
      </c>
      <c r="T21" s="16"/>
      <c r="U21" s="16"/>
    </row>
    <row r="22" spans="3:21" ht="15">
      <c r="C22" s="9">
        <v>16</v>
      </c>
      <c r="D22" s="39" t="s">
        <v>45</v>
      </c>
      <c r="E22" s="40">
        <f>[1]Genco!O22</f>
        <v>2154018014.8364</v>
      </c>
      <c r="F22" s="31">
        <f>[1]Genco!O56</f>
        <v>1409049077.9717999</v>
      </c>
      <c r="G22" s="31">
        <f>[1]Genco!O90</f>
        <v>1558410673.8577151</v>
      </c>
      <c r="H22" s="31">
        <f>[1]Genco!O124</f>
        <v>1343651646.8723283</v>
      </c>
      <c r="I22" s="31">
        <f>[1]Genco!O158</f>
        <v>1598194222.226861</v>
      </c>
      <c r="J22" s="31">
        <f>[1]Genco!O192</f>
        <v>1376233364.5951982</v>
      </c>
      <c r="K22" s="31">
        <f>[1]Genco!O226</f>
        <v>1952119846.3732285</v>
      </c>
      <c r="L22" s="31">
        <f>[1]Genco!O260</f>
        <v>2118004630.5963531</v>
      </c>
      <c r="M22" s="31">
        <f>[1]Genco!O294</f>
        <v>2587295314.4466887</v>
      </c>
      <c r="N22" s="31">
        <f>[1]Genco!O328</f>
        <v>2665178743.251307</v>
      </c>
      <c r="O22" s="31">
        <f>[1]Genco!O362</f>
        <v>2386628631.528801</v>
      </c>
      <c r="P22" s="31">
        <f>[1]Genco!O396</f>
        <v>0</v>
      </c>
      <c r="Q22" s="15">
        <f t="shared" si="0"/>
        <v>21148784166.556683</v>
      </c>
      <c r="T22" s="16"/>
      <c r="U22" s="16"/>
    </row>
    <row r="23" spans="3:21" ht="15">
      <c r="C23" s="9">
        <v>17</v>
      </c>
      <c r="D23" s="39" t="s">
        <v>46</v>
      </c>
      <c r="E23" s="40">
        <f>[1]Genco!O23</f>
        <v>122204814.73699999</v>
      </c>
      <c r="F23" s="31">
        <f>[1]Genco!O57</f>
        <v>30094044.595250003</v>
      </c>
      <c r="G23" s="31">
        <f>[1]Genco!O91</f>
        <v>99937236.894000009</v>
      </c>
      <c r="H23" s="31">
        <f>[1]Genco!O125</f>
        <v>203820896.68175</v>
      </c>
      <c r="I23" s="31">
        <f>[1]Genco!O159</f>
        <v>0</v>
      </c>
      <c r="J23" s="31">
        <f>[1]Genco!O193</f>
        <v>0</v>
      </c>
      <c r="K23" s="31">
        <f>[1]Genco!O227</f>
        <v>0</v>
      </c>
      <c r="L23" s="31">
        <f>[1]Genco!O261</f>
        <v>0</v>
      </c>
      <c r="M23" s="31">
        <f>[1]Genco!O295</f>
        <v>1032592946.3662376</v>
      </c>
      <c r="N23" s="31">
        <f>[1]Genco!O329</f>
        <v>1133831463.8622656</v>
      </c>
      <c r="O23" s="31">
        <f>[1]Genco!O363</f>
        <v>0</v>
      </c>
      <c r="P23" s="31">
        <f>[1]Genco!O397</f>
        <v>0</v>
      </c>
      <c r="Q23" s="15">
        <f t="shared" si="0"/>
        <v>2622481403.1365032</v>
      </c>
      <c r="T23" s="16"/>
      <c r="U23" s="16"/>
    </row>
    <row r="24" spans="3:21" ht="15">
      <c r="C24" s="9">
        <v>18</v>
      </c>
      <c r="D24" s="41" t="s">
        <v>47</v>
      </c>
      <c r="E24" s="40">
        <f>[1]Genco!O24</f>
        <v>0</v>
      </c>
      <c r="F24" s="31">
        <f>[1]Genco!O58</f>
        <v>0</v>
      </c>
      <c r="G24" s="31">
        <f>[1]Genco!O92</f>
        <v>0</v>
      </c>
      <c r="H24" s="31">
        <f>[1]Genco!O126</f>
        <v>0</v>
      </c>
      <c r="I24" s="31">
        <f>[1]Genco!O160</f>
        <v>0</v>
      </c>
      <c r="J24" s="31">
        <f>[1]Genco!O194</f>
        <v>54569048.971253693</v>
      </c>
      <c r="K24" s="31">
        <f>[1]Genco!O228</f>
        <v>0</v>
      </c>
      <c r="L24" s="31">
        <f>[1]Genco!O262</f>
        <v>69730730.542929649</v>
      </c>
      <c r="M24" s="31">
        <f>[1]Genco!O296</f>
        <v>428219975.44351518</v>
      </c>
      <c r="N24" s="31">
        <f>[1]Genco!O330</f>
        <v>377008075.35750246</v>
      </c>
      <c r="O24" s="31">
        <f>[1]Genco!O364</f>
        <v>497851802.10990608</v>
      </c>
      <c r="P24" s="31">
        <f>[1]Genco!O398</f>
        <v>0</v>
      </c>
      <c r="Q24" s="15">
        <f t="shared" si="0"/>
        <v>1427379632.425107</v>
      </c>
      <c r="T24" s="16"/>
      <c r="U24" s="16"/>
    </row>
    <row r="25" spans="3:21" ht="15">
      <c r="C25" s="9">
        <v>19</v>
      </c>
      <c r="D25" s="39" t="s">
        <v>48</v>
      </c>
      <c r="E25" s="40">
        <f>[1]Genco!O25</f>
        <v>2340824715.921</v>
      </c>
      <c r="F25" s="31">
        <f>[1]Genco!O59</f>
        <v>1411665465.5510001</v>
      </c>
      <c r="G25" s="31">
        <f>[1]Genco!O93</f>
        <v>1498538012.8898642</v>
      </c>
      <c r="H25" s="31">
        <f>[1]Genco!O127</f>
        <v>1055885692.4755385</v>
      </c>
      <c r="I25" s="31">
        <f>[1]Genco!O161</f>
        <v>1609756194.0737491</v>
      </c>
      <c r="J25" s="31">
        <f>[1]Genco!O195</f>
        <v>1369913487.3587687</v>
      </c>
      <c r="K25" s="31">
        <f>[1]Genco!O229</f>
        <v>1780966691.3376925</v>
      </c>
      <c r="L25" s="31">
        <f>[1]Genco!O263</f>
        <v>2083353552.7932611</v>
      </c>
      <c r="M25" s="31">
        <f>[1]Genco!O297</f>
        <v>2719298878.9549627</v>
      </c>
      <c r="N25" s="31">
        <f>[1]Genco!O331</f>
        <v>2915481523.5361905</v>
      </c>
      <c r="O25" s="31">
        <f>[1]Genco!O365</f>
        <v>2191435001.1246858</v>
      </c>
      <c r="P25" s="31">
        <f>[1]Genco!O399</f>
        <v>0</v>
      </c>
      <c r="Q25" s="15">
        <f t="shared" si="0"/>
        <v>20977119216.016712</v>
      </c>
      <c r="T25" s="16"/>
      <c r="U25" s="16"/>
    </row>
    <row r="26" spans="3:21" ht="15">
      <c r="C26" s="9">
        <v>20</v>
      </c>
      <c r="D26" s="39" t="s">
        <v>49</v>
      </c>
      <c r="E26" s="40">
        <f>[1]Genco!O26</f>
        <v>1493214704.9489999</v>
      </c>
      <c r="F26" s="31">
        <f>[1]Genco!O60</f>
        <v>1077991177.0817499</v>
      </c>
      <c r="G26" s="31">
        <f>[1]Genco!O94</f>
        <v>1014730277.01925</v>
      </c>
      <c r="H26" s="31">
        <f>[1]Genco!O128</f>
        <v>949951655.10249996</v>
      </c>
      <c r="I26" s="31">
        <f>[1]Genco!O162</f>
        <v>476098970.86433852</v>
      </c>
      <c r="J26" s="31">
        <f>[1]Genco!O196</f>
        <v>394455600.47220039</v>
      </c>
      <c r="K26" s="31">
        <f>[1]Genco!O230</f>
        <v>1159941700.69642</v>
      </c>
      <c r="L26" s="31">
        <f>[1]Genco!O264</f>
        <v>1373896193.8329253</v>
      </c>
      <c r="M26" s="31">
        <f>[1]Genco!O298</f>
        <v>1235361790.6312709</v>
      </c>
      <c r="N26" s="31">
        <f>[1]Genco!O332</f>
        <v>2180262530.8003049</v>
      </c>
      <c r="O26" s="31">
        <f>[1]Genco!O366</f>
        <v>1130433623.3087614</v>
      </c>
      <c r="P26" s="31">
        <f>[1]Genco!O400</f>
        <v>0</v>
      </c>
      <c r="Q26" s="15">
        <f t="shared" si="0"/>
        <v>12486338224.758722</v>
      </c>
      <c r="T26" s="16"/>
      <c r="U26" s="16"/>
    </row>
    <row r="27" spans="3:21" ht="15">
      <c r="C27" s="9">
        <v>21</v>
      </c>
      <c r="D27" s="41" t="s">
        <v>50</v>
      </c>
      <c r="E27" s="40">
        <f>[1]Genco!O27</f>
        <v>0</v>
      </c>
      <c r="F27" s="31">
        <f>[1]Genco!O61</f>
        <v>860329311.56576979</v>
      </c>
      <c r="G27" s="31">
        <f>[1]Genco!O95</f>
        <v>771165141.5710839</v>
      </c>
      <c r="H27" s="31">
        <f>[1]Genco!O129</f>
        <v>0</v>
      </c>
      <c r="I27" s="31">
        <f>[1]Genco!O163</f>
        <v>0</v>
      </c>
      <c r="J27" s="31">
        <f>[1]Genco!O197</f>
        <v>0</v>
      </c>
      <c r="K27" s="31">
        <f>[1]Genco!O231</f>
        <v>108815371.8594552</v>
      </c>
      <c r="L27" s="31">
        <f>[1]Genco!O265</f>
        <v>41024258.906639054</v>
      </c>
      <c r="M27" s="31">
        <f>[1]Genco!O299</f>
        <v>200039393.69725817</v>
      </c>
      <c r="N27" s="31">
        <f>[1]Genco!O333</f>
        <v>0</v>
      </c>
      <c r="O27" s="31">
        <f>[1]Genco!O367</f>
        <v>0</v>
      </c>
      <c r="P27" s="31">
        <f>[1]Genco!O401</f>
        <v>0</v>
      </c>
      <c r="Q27" s="15">
        <f t="shared" si="0"/>
        <v>1981373477.6002061</v>
      </c>
      <c r="T27" s="16"/>
      <c r="U27" s="16"/>
    </row>
    <row r="28" spans="3:21" ht="15">
      <c r="C28" s="9">
        <v>22</v>
      </c>
      <c r="D28" s="39" t="s">
        <v>51</v>
      </c>
      <c r="E28" s="40">
        <f>[1]Genco!O28</f>
        <v>442274568.77850008</v>
      </c>
      <c r="F28" s="31">
        <f>[1]Genco!O62</f>
        <v>501931511.41709155</v>
      </c>
      <c r="G28" s="31">
        <f>[1]Genco!O96</f>
        <v>232886463.7066735</v>
      </c>
      <c r="H28" s="31">
        <f>[1]Genco!O130</f>
        <v>341078160.01188552</v>
      </c>
      <c r="I28" s="31">
        <f>[1]Genco!O164</f>
        <v>244761868.18851215</v>
      </c>
      <c r="J28" s="31">
        <f>[1]Genco!O198</f>
        <v>525288770.46838963</v>
      </c>
      <c r="K28" s="31">
        <f>[1]Genco!O232</f>
        <v>824417405.40680707</v>
      </c>
      <c r="L28" s="31">
        <f>[1]Genco!O266</f>
        <v>927554239.68386102</v>
      </c>
      <c r="M28" s="31">
        <f>[1]Genco!O300</f>
        <v>619343333.59070456</v>
      </c>
      <c r="N28" s="31">
        <f>[1]Genco!O334</f>
        <v>887197356.48876107</v>
      </c>
      <c r="O28" s="31">
        <f>[1]Genco!O368</f>
        <v>735312496.44082773</v>
      </c>
      <c r="P28" s="31">
        <f>[1]Genco!O402</f>
        <v>0</v>
      </c>
      <c r="Q28" s="15">
        <f t="shared" si="0"/>
        <v>6282046174.1820135</v>
      </c>
      <c r="T28" s="16"/>
      <c r="U28" s="16"/>
    </row>
    <row r="29" spans="3:21" ht="15">
      <c r="C29" s="9">
        <v>23</v>
      </c>
      <c r="D29" s="39" t="s">
        <v>52</v>
      </c>
      <c r="E29" s="40">
        <f>[1]Genco!O29</f>
        <v>897486918.90899992</v>
      </c>
      <c r="F29" s="31">
        <f>[1]Genco!O63</f>
        <v>965036869.96974993</v>
      </c>
      <c r="G29" s="31">
        <f>[1]Genco!O97</f>
        <v>964385553.29775</v>
      </c>
      <c r="H29" s="31">
        <f>[1]Genco!O131</f>
        <v>771307113.90700006</v>
      </c>
      <c r="I29" s="31">
        <f>[1]Genco!O165</f>
        <v>687990133.95634449</v>
      </c>
      <c r="J29" s="31">
        <f>[1]Genco!O199</f>
        <v>657653724.56693363</v>
      </c>
      <c r="K29" s="31">
        <f>[1]Genco!O233</f>
        <v>1244798397.7874875</v>
      </c>
      <c r="L29" s="31">
        <f>[1]Genco!O267</f>
        <v>1339041926.605341</v>
      </c>
      <c r="M29" s="31">
        <f>[1]Genco!O301</f>
        <v>1320135399.2393672</v>
      </c>
      <c r="N29" s="31">
        <f>[1]Genco!O335</f>
        <v>1343746007.6537988</v>
      </c>
      <c r="O29" s="31">
        <f>[1]Genco!O369</f>
        <v>1273379011.3024943</v>
      </c>
      <c r="P29" s="31">
        <f>[1]Genco!O403</f>
        <v>0</v>
      </c>
      <c r="Q29" s="15">
        <f t="shared" si="0"/>
        <v>11464961057.195267</v>
      </c>
      <c r="T29" s="16"/>
      <c r="U29" s="16"/>
    </row>
    <row r="30" spans="3:21" ht="15">
      <c r="C30" s="9">
        <v>24</v>
      </c>
      <c r="D30" s="39" t="s">
        <v>53</v>
      </c>
      <c r="E30" s="40">
        <f>[1]Genco!O30</f>
        <v>1320358605.6289999</v>
      </c>
      <c r="F30" s="31">
        <f>[1]Genco!O64</f>
        <v>1373914553.5109603</v>
      </c>
      <c r="G30" s="31">
        <f>[1]Genco!O98</f>
        <v>1683987179.3795984</v>
      </c>
      <c r="H30" s="31">
        <f>[1]Genco!O132</f>
        <v>721613023.56446993</v>
      </c>
      <c r="I30" s="31">
        <f>[1]Genco!O166</f>
        <v>555142361.42641628</v>
      </c>
      <c r="J30" s="31">
        <f>[1]Genco!O200</f>
        <v>972018977.24119425</v>
      </c>
      <c r="K30" s="31">
        <f>[1]Genco!O234</f>
        <v>2595822176.2546849</v>
      </c>
      <c r="L30" s="31">
        <f>[1]Genco!O268</f>
        <v>4165193202.3457227</v>
      </c>
      <c r="M30" s="31">
        <f>[1]Genco!O302</f>
        <v>3906889887.9358215</v>
      </c>
      <c r="N30" s="31">
        <f>[1]Genco!O336</f>
        <v>3369274563.8656287</v>
      </c>
      <c r="O30" s="31">
        <f>[1]Genco!O370</f>
        <v>3125963644.5999613</v>
      </c>
      <c r="P30" s="31">
        <f>[1]Genco!O404</f>
        <v>0</v>
      </c>
      <c r="Q30" s="15">
        <f t="shared" si="0"/>
        <v>23790178175.753456</v>
      </c>
      <c r="T30" s="16"/>
      <c r="U30" s="16"/>
    </row>
    <row r="31" spans="3:21" ht="15.75" thickBot="1">
      <c r="C31" s="17">
        <v>25</v>
      </c>
      <c r="D31" s="44" t="s">
        <v>54</v>
      </c>
      <c r="E31" s="40">
        <f>[1]Genco!O31</f>
        <v>0</v>
      </c>
      <c r="F31" s="31">
        <f>[1]Genco!O65</f>
        <v>0</v>
      </c>
      <c r="G31" s="31">
        <f>[1]Genco!O99</f>
        <v>0</v>
      </c>
      <c r="H31" s="31">
        <f>[1]Genco!O133</f>
        <v>0</v>
      </c>
      <c r="I31" s="31">
        <f>[1]Genco!O167</f>
        <v>0</v>
      </c>
      <c r="J31" s="31">
        <f>[1]Genco!O201</f>
        <v>0</v>
      </c>
      <c r="K31" s="31">
        <f>[1]Genco!O235</f>
        <v>0</v>
      </c>
      <c r="L31" s="31">
        <f>[1]Genco!O269</f>
        <v>0</v>
      </c>
      <c r="M31" s="31">
        <f>[1]Genco!O303</f>
        <v>0</v>
      </c>
      <c r="N31" s="31">
        <f>[1]Genco!O337</f>
        <v>0</v>
      </c>
      <c r="O31" s="31">
        <f>[1]Genco!O371</f>
        <v>2945331.2846294828</v>
      </c>
      <c r="P31" s="31">
        <f>[1]Genco!O405</f>
        <v>0</v>
      </c>
      <c r="Q31" s="15">
        <f t="shared" si="0"/>
        <v>2945331.2846294828</v>
      </c>
      <c r="T31" s="16"/>
      <c r="U31" s="16"/>
    </row>
    <row r="32" spans="3:21" ht="16.5" thickBot="1">
      <c r="C32" s="27"/>
      <c r="D32" s="45" t="s">
        <v>4</v>
      </c>
      <c r="E32" s="46">
        <f t="shared" ref="E32:P32" si="1">SUM(E7:E31)</f>
        <v>34945567432.928391</v>
      </c>
      <c r="F32" s="46">
        <f t="shared" si="1"/>
        <v>30590510158.801994</v>
      </c>
      <c r="G32" s="46">
        <f t="shared" si="1"/>
        <v>27552610553.31913</v>
      </c>
      <c r="H32" s="46">
        <f t="shared" si="1"/>
        <v>23893366271.747597</v>
      </c>
      <c r="I32" s="46">
        <f t="shared" si="1"/>
        <v>29482319426.580311</v>
      </c>
      <c r="J32" s="46">
        <f>SUM(J7:J31)</f>
        <v>24743999006.904434</v>
      </c>
      <c r="K32" s="46">
        <f t="shared" si="1"/>
        <v>32156235241.845886</v>
      </c>
      <c r="L32" s="46">
        <f t="shared" si="1"/>
        <v>38092270890.085754</v>
      </c>
      <c r="M32" s="46">
        <f t="shared" si="1"/>
        <v>39456085500.3806</v>
      </c>
      <c r="N32" s="46">
        <f t="shared" si="1"/>
        <v>41726648526.965134</v>
      </c>
      <c r="O32" s="46">
        <f t="shared" si="1"/>
        <v>38881333248.683441</v>
      </c>
      <c r="P32" s="46">
        <f t="shared" si="1"/>
        <v>0</v>
      </c>
      <c r="Q32" s="47">
        <f>SUM(Q7:Q31)</f>
        <v>361520946258.24261</v>
      </c>
      <c r="T32" s="16"/>
      <c r="U32" s="16"/>
    </row>
    <row r="33" spans="3:21" ht="15" thickBot="1">
      <c r="T33" s="16"/>
      <c r="U33" s="16"/>
    </row>
    <row r="34" spans="3:21" ht="15" thickBot="1">
      <c r="C34" s="2"/>
      <c r="D34" s="3"/>
      <c r="E34" s="73" t="s">
        <v>63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</row>
    <row r="35" spans="3:21" ht="15.75" thickBot="1">
      <c r="C35" s="68"/>
      <c r="D35" s="69"/>
      <c r="E35" s="73" t="s">
        <v>1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</row>
    <row r="36" spans="3:21" ht="15.75">
      <c r="C36" s="33" t="s">
        <v>2</v>
      </c>
      <c r="D36" s="34" t="s">
        <v>29</v>
      </c>
      <c r="E36" s="35">
        <v>42370</v>
      </c>
      <c r="F36" s="36">
        <v>42401</v>
      </c>
      <c r="G36" s="36">
        <v>42430</v>
      </c>
      <c r="H36" s="36">
        <v>42461</v>
      </c>
      <c r="I36" s="36">
        <v>42491</v>
      </c>
      <c r="J36" s="36">
        <v>42522</v>
      </c>
      <c r="K36" s="37">
        <v>42552</v>
      </c>
      <c r="L36" s="36">
        <v>42583</v>
      </c>
      <c r="M36" s="36">
        <v>42614</v>
      </c>
      <c r="N36" s="36">
        <v>42644</v>
      </c>
      <c r="O36" s="36">
        <v>42675</v>
      </c>
      <c r="P36" s="36">
        <v>42705</v>
      </c>
      <c r="Q36" s="38" t="s">
        <v>4</v>
      </c>
    </row>
    <row r="37" spans="3:21" ht="15">
      <c r="C37" s="9">
        <v>1</v>
      </c>
      <c r="D37" s="39" t="s">
        <v>30</v>
      </c>
      <c r="E37" s="40">
        <f>$E$2*E7</f>
        <v>0</v>
      </c>
      <c r="F37" s="31">
        <f>$F$2*F7</f>
        <v>0</v>
      </c>
      <c r="G37" s="31">
        <f>$G$2*G7</f>
        <v>0</v>
      </c>
      <c r="H37" s="31">
        <f>$H$2*H7</f>
        <v>0</v>
      </c>
      <c r="I37" s="31">
        <f>$I$2*I7</f>
        <v>0</v>
      </c>
      <c r="J37" s="31">
        <f>$J$2*J7</f>
        <v>0</v>
      </c>
      <c r="K37" s="31">
        <f>$K$2*K7</f>
        <v>0</v>
      </c>
      <c r="L37" s="31">
        <f>$L$2*L7</f>
        <v>0</v>
      </c>
      <c r="M37" s="31">
        <f>$M$2*M7</f>
        <v>0</v>
      </c>
      <c r="N37" s="31">
        <f>$N$2*N7</f>
        <v>0</v>
      </c>
      <c r="O37" s="31">
        <f>$O$2*O7</f>
        <v>0</v>
      </c>
      <c r="P37" s="31">
        <f>$P$2*P7</f>
        <v>0</v>
      </c>
      <c r="Q37" s="15">
        <f>SUM(E37:P37)</f>
        <v>0</v>
      </c>
      <c r="U37" s="16"/>
    </row>
    <row r="38" spans="3:21" ht="15">
      <c r="C38" s="9">
        <v>2</v>
      </c>
      <c r="D38" s="39" t="s">
        <v>31</v>
      </c>
      <c r="E38" s="40">
        <f t="shared" ref="E38:E61" si="2">$E$2*E8</f>
        <v>56064998.391170345</v>
      </c>
      <c r="F38" s="31">
        <f t="shared" ref="F38:F61" si="3">$F$2*F8</f>
        <v>135108304.85246828</v>
      </c>
      <c r="G38" s="31">
        <f t="shared" ref="G38:G61" si="4">$G$2*G8</f>
        <v>169566306.27689573</v>
      </c>
      <c r="H38" s="31">
        <f t="shared" ref="H38:H61" si="5">$H$2*H8</f>
        <v>162429986.70725274</v>
      </c>
      <c r="I38" s="31">
        <f t="shared" ref="I38:I61" si="6">$I$2*I8</f>
        <v>245869883.2274617</v>
      </c>
      <c r="J38" s="31">
        <f t="shared" ref="J38:J61" si="7">$J$2*J8</f>
        <v>125436013.16597353</v>
      </c>
      <c r="K38" s="31">
        <f t="shared" ref="K38:K61" si="8">$K$2*K8</f>
        <v>105225155.03933689</v>
      </c>
      <c r="L38" s="31">
        <f t="shared" ref="L38:L61" si="9">$L$2*L8</f>
        <v>12572703.45668385</v>
      </c>
      <c r="M38" s="31">
        <f t="shared" ref="M38:M61" si="10">$M$2*M8</f>
        <v>9095406.8023105897</v>
      </c>
      <c r="N38" s="31">
        <f t="shared" ref="N38:N61" si="11">$N$2*N8</f>
        <v>22886207.837298013</v>
      </c>
      <c r="O38" s="31">
        <f t="shared" ref="O38:O61" si="12">$O$2*O8</f>
        <v>142482098.70479426</v>
      </c>
      <c r="P38" s="31">
        <f t="shared" ref="P38:P61" si="13">$P$2*P8</f>
        <v>0</v>
      </c>
      <c r="Q38" s="15">
        <f t="shared" ref="Q38:Q61" si="14">SUM(E38:P38)</f>
        <v>1186737064.4616461</v>
      </c>
      <c r="T38" s="16"/>
      <c r="U38" s="16"/>
    </row>
    <row r="39" spans="3:21" ht="15">
      <c r="C39" s="9">
        <v>3</v>
      </c>
      <c r="D39" s="39" t="s">
        <v>32</v>
      </c>
      <c r="E39" s="40">
        <f t="shared" si="2"/>
        <v>135773431.76673076</v>
      </c>
      <c r="F39" s="31">
        <f t="shared" si="3"/>
        <v>95316724.245014042</v>
      </c>
      <c r="G39" s="31">
        <f t="shared" si="4"/>
        <v>93489272.432457417</v>
      </c>
      <c r="H39" s="31">
        <f t="shared" si="5"/>
        <v>169257808.91243902</v>
      </c>
      <c r="I39" s="31">
        <f t="shared" si="6"/>
        <v>183203461.66385558</v>
      </c>
      <c r="J39" s="31">
        <f t="shared" si="7"/>
        <v>117524477.94007809</v>
      </c>
      <c r="K39" s="31">
        <f t="shared" si="8"/>
        <v>0</v>
      </c>
      <c r="L39" s="31">
        <f t="shared" si="9"/>
        <v>81335810.273387522</v>
      </c>
      <c r="M39" s="31">
        <f t="shared" si="10"/>
        <v>49905766.561062545</v>
      </c>
      <c r="N39" s="31">
        <f t="shared" si="11"/>
        <v>51083365.890220039</v>
      </c>
      <c r="O39" s="31">
        <f t="shared" si="12"/>
        <v>108424922.57415278</v>
      </c>
      <c r="P39" s="31">
        <f t="shared" si="13"/>
        <v>0</v>
      </c>
      <c r="Q39" s="15">
        <f t="shared" si="14"/>
        <v>1085315042.2593977</v>
      </c>
      <c r="T39" s="16"/>
      <c r="U39" s="16"/>
    </row>
    <row r="40" spans="3:21" ht="15">
      <c r="C40" s="9">
        <v>4</v>
      </c>
      <c r="D40" s="41" t="s">
        <v>66</v>
      </c>
      <c r="E40" s="40">
        <f t="shared" si="2"/>
        <v>0</v>
      </c>
      <c r="F40" s="31">
        <f t="shared" si="3"/>
        <v>0</v>
      </c>
      <c r="G40" s="31">
        <f t="shared" si="4"/>
        <v>0</v>
      </c>
      <c r="H40" s="31">
        <f t="shared" si="5"/>
        <v>0</v>
      </c>
      <c r="I40" s="31">
        <f t="shared" si="6"/>
        <v>0</v>
      </c>
      <c r="J40" s="31">
        <f t="shared" si="7"/>
        <v>0</v>
      </c>
      <c r="K40" s="31">
        <f t="shared" si="8"/>
        <v>0</v>
      </c>
      <c r="L40" s="31">
        <f t="shared" si="9"/>
        <v>0</v>
      </c>
      <c r="M40" s="31">
        <f t="shared" si="10"/>
        <v>0</v>
      </c>
      <c r="N40" s="31">
        <f t="shared" si="11"/>
        <v>0</v>
      </c>
      <c r="O40" s="31">
        <f t="shared" si="12"/>
        <v>0</v>
      </c>
      <c r="P40" s="31">
        <f t="shared" si="13"/>
        <v>0</v>
      </c>
      <c r="Q40" s="15">
        <f t="shared" si="14"/>
        <v>0</v>
      </c>
      <c r="T40" s="16"/>
      <c r="U40" s="16"/>
    </row>
    <row r="41" spans="3:21" ht="15">
      <c r="C41" s="9">
        <v>5</v>
      </c>
      <c r="D41" s="39" t="s">
        <v>34</v>
      </c>
      <c r="E41" s="40">
        <f t="shared" si="2"/>
        <v>50107666.333881296</v>
      </c>
      <c r="F41" s="31">
        <f t="shared" si="3"/>
        <v>55218960.940671772</v>
      </c>
      <c r="G41" s="31">
        <f t="shared" si="4"/>
        <v>47430531.37619894</v>
      </c>
      <c r="H41" s="31">
        <f t="shared" si="5"/>
        <v>43163383.944892235</v>
      </c>
      <c r="I41" s="31">
        <f t="shared" si="6"/>
        <v>42509097.84308885</v>
      </c>
      <c r="J41" s="31">
        <f t="shared" si="7"/>
        <v>36500367.350210592</v>
      </c>
      <c r="K41" s="31">
        <f t="shared" si="8"/>
        <v>50678069.472363509</v>
      </c>
      <c r="L41" s="31">
        <f t="shared" si="9"/>
        <v>57765887.716654226</v>
      </c>
      <c r="M41" s="31">
        <f t="shared" si="10"/>
        <v>43725495.06349349</v>
      </c>
      <c r="N41" s="31">
        <f t="shared" si="11"/>
        <v>57806977.135213993</v>
      </c>
      <c r="O41" s="31">
        <f t="shared" si="12"/>
        <v>106451316.8879946</v>
      </c>
      <c r="P41" s="31">
        <f t="shared" si="13"/>
        <v>0</v>
      </c>
      <c r="Q41" s="15">
        <f t="shared" si="14"/>
        <v>591357754.06466353</v>
      </c>
      <c r="T41" s="16"/>
      <c r="U41" s="16"/>
    </row>
    <row r="42" spans="3:21" ht="15">
      <c r="C42" s="9">
        <v>6</v>
      </c>
      <c r="D42" s="39" t="s">
        <v>35</v>
      </c>
      <c r="E42" s="40">
        <f t="shared" si="2"/>
        <v>281968152.32278728</v>
      </c>
      <c r="F42" s="31">
        <f t="shared" si="3"/>
        <v>232471524.44401586</v>
      </c>
      <c r="G42" s="31">
        <f t="shared" si="4"/>
        <v>236807930.63034135</v>
      </c>
      <c r="H42" s="31">
        <f t="shared" si="5"/>
        <v>238648384.35681722</v>
      </c>
      <c r="I42" s="31">
        <f t="shared" si="6"/>
        <v>318980879.5399031</v>
      </c>
      <c r="J42" s="31">
        <f t="shared" si="7"/>
        <v>227486447.75097954</v>
      </c>
      <c r="K42" s="31">
        <f t="shared" si="8"/>
        <v>406845234.39388043</v>
      </c>
      <c r="L42" s="31">
        <f t="shared" si="9"/>
        <v>372257756.07659149</v>
      </c>
      <c r="M42" s="31">
        <f t="shared" si="10"/>
        <v>296694503.26293451</v>
      </c>
      <c r="N42" s="31">
        <f t="shared" si="11"/>
        <v>443971661.18612492</v>
      </c>
      <c r="O42" s="31">
        <f t="shared" si="12"/>
        <v>365609140.86246663</v>
      </c>
      <c r="P42" s="31">
        <f t="shared" si="13"/>
        <v>0</v>
      </c>
      <c r="Q42" s="15">
        <f t="shared" si="14"/>
        <v>3421741614.8268428</v>
      </c>
      <c r="T42" s="16"/>
      <c r="U42" s="16"/>
    </row>
    <row r="43" spans="3:21" ht="15">
      <c r="C43" s="9">
        <v>7</v>
      </c>
      <c r="D43" s="39" t="s">
        <v>36</v>
      </c>
      <c r="E43" s="40">
        <f t="shared" si="2"/>
        <v>685702968.44500411</v>
      </c>
      <c r="F43" s="31">
        <f t="shared" si="3"/>
        <v>611178079.94176114</v>
      </c>
      <c r="G43" s="31">
        <f t="shared" si="4"/>
        <v>505610262.25096112</v>
      </c>
      <c r="H43" s="31">
        <f t="shared" si="5"/>
        <v>351310395.61460555</v>
      </c>
      <c r="I43" s="31">
        <f t="shared" si="6"/>
        <v>425752106.85552627</v>
      </c>
      <c r="J43" s="31">
        <f t="shared" si="7"/>
        <v>299788023.05144942</v>
      </c>
      <c r="K43" s="31">
        <f t="shared" si="8"/>
        <v>295556486.80671829</v>
      </c>
      <c r="L43" s="31">
        <f t="shared" si="9"/>
        <v>477634658.16856009</v>
      </c>
      <c r="M43" s="31">
        <f t="shared" si="10"/>
        <v>494646609.80399275</v>
      </c>
      <c r="N43" s="31">
        <f t="shared" si="11"/>
        <v>639610209.88111973</v>
      </c>
      <c r="O43" s="31">
        <f t="shared" si="12"/>
        <v>423394935.02229655</v>
      </c>
      <c r="P43" s="31">
        <f t="shared" si="13"/>
        <v>0</v>
      </c>
      <c r="Q43" s="15">
        <f t="shared" si="14"/>
        <v>5210184735.8419952</v>
      </c>
      <c r="T43" s="16"/>
      <c r="U43" s="16"/>
    </row>
    <row r="44" spans="3:21" ht="15">
      <c r="C44" s="9">
        <v>8</v>
      </c>
      <c r="D44" s="41" t="s">
        <v>37</v>
      </c>
      <c r="E44" s="40">
        <f t="shared" si="2"/>
        <v>0</v>
      </c>
      <c r="F44" s="31">
        <f t="shared" si="3"/>
        <v>0</v>
      </c>
      <c r="G44" s="31">
        <f t="shared" si="4"/>
        <v>0</v>
      </c>
      <c r="H44" s="31">
        <f t="shared" si="5"/>
        <v>0</v>
      </c>
      <c r="I44" s="31">
        <f t="shared" si="6"/>
        <v>10495035.879137963</v>
      </c>
      <c r="J44" s="31">
        <f t="shared" si="7"/>
        <v>41835298.109133139</v>
      </c>
      <c r="K44" s="31">
        <f t="shared" si="8"/>
        <v>64557455.883257441</v>
      </c>
      <c r="L44" s="31">
        <f t="shared" si="9"/>
        <v>0</v>
      </c>
      <c r="M44" s="31">
        <f t="shared" si="10"/>
        <v>37580614.824430883</v>
      </c>
      <c r="N44" s="31">
        <f t="shared" si="11"/>
        <v>65069050.551950134</v>
      </c>
      <c r="O44" s="31">
        <f t="shared" si="12"/>
        <v>10437875.278245691</v>
      </c>
      <c r="P44" s="31">
        <f t="shared" si="13"/>
        <v>0</v>
      </c>
      <c r="Q44" s="15">
        <f t="shared" si="14"/>
        <v>229975330.52615523</v>
      </c>
      <c r="T44" s="16"/>
      <c r="U44" s="16"/>
    </row>
    <row r="45" spans="3:21" ht="15">
      <c r="C45" s="9">
        <v>9</v>
      </c>
      <c r="D45" s="39" t="s">
        <v>38</v>
      </c>
      <c r="E45" s="40">
        <f t="shared" si="2"/>
        <v>132990537.26866911</v>
      </c>
      <c r="F45" s="31">
        <f t="shared" si="3"/>
        <v>93073722.439054191</v>
      </c>
      <c r="G45" s="31">
        <f t="shared" si="4"/>
        <v>0</v>
      </c>
      <c r="H45" s="31">
        <f t="shared" si="5"/>
        <v>12995529.796135249</v>
      </c>
      <c r="I45" s="31">
        <f t="shared" si="6"/>
        <v>64205501.957044438</v>
      </c>
      <c r="J45" s="31">
        <f t="shared" si="7"/>
        <v>69340611.564925149</v>
      </c>
      <c r="K45" s="31">
        <f t="shared" si="8"/>
        <v>91336634.63069132</v>
      </c>
      <c r="L45" s="31">
        <f t="shared" si="9"/>
        <v>104635992.87876154</v>
      </c>
      <c r="M45" s="31">
        <f t="shared" si="10"/>
        <v>93503563.265626952</v>
      </c>
      <c r="N45" s="31">
        <f t="shared" si="11"/>
        <v>151251222.01737186</v>
      </c>
      <c r="O45" s="31">
        <f t="shared" si="12"/>
        <v>131904251.00990054</v>
      </c>
      <c r="P45" s="31">
        <f t="shared" si="13"/>
        <v>0</v>
      </c>
      <c r="Q45" s="15">
        <f t="shared" si="14"/>
        <v>945237566.82818031</v>
      </c>
      <c r="T45" s="16"/>
      <c r="U45" s="16"/>
    </row>
    <row r="46" spans="3:21" ht="15">
      <c r="C46" s="9">
        <v>10</v>
      </c>
      <c r="D46" s="39" t="s">
        <v>39</v>
      </c>
      <c r="E46" s="40">
        <f t="shared" si="2"/>
        <v>66776958.859952942</v>
      </c>
      <c r="F46" s="31">
        <f t="shared" si="3"/>
        <v>77659434.219779074</v>
      </c>
      <c r="G46" s="31">
        <f t="shared" si="4"/>
        <v>37961502.903560497</v>
      </c>
      <c r="H46" s="31">
        <f t="shared" si="5"/>
        <v>82438331.218422756</v>
      </c>
      <c r="I46" s="31">
        <f t="shared" si="6"/>
        <v>69939761.259878129</v>
      </c>
      <c r="J46" s="31">
        <f t="shared" si="7"/>
        <v>59340322.145983383</v>
      </c>
      <c r="K46" s="31">
        <f t="shared" si="8"/>
        <v>58026141.662625782</v>
      </c>
      <c r="L46" s="31">
        <f t="shared" si="9"/>
        <v>82732849.34965983</v>
      </c>
      <c r="M46" s="31">
        <f t="shared" si="10"/>
        <v>71795011.716090858</v>
      </c>
      <c r="N46" s="31">
        <f t="shared" si="11"/>
        <v>97733487.306691051</v>
      </c>
      <c r="O46" s="31">
        <f t="shared" si="12"/>
        <v>97972774.501911357</v>
      </c>
      <c r="P46" s="31">
        <f t="shared" si="13"/>
        <v>0</v>
      </c>
      <c r="Q46" s="15">
        <f t="shared" si="14"/>
        <v>802376575.14455569</v>
      </c>
      <c r="T46" s="16"/>
      <c r="U46" s="16"/>
    </row>
    <row r="47" spans="3:21" ht="15">
      <c r="C47" s="9">
        <v>11</v>
      </c>
      <c r="D47" s="39" t="s">
        <v>40</v>
      </c>
      <c r="E47" s="40">
        <f t="shared" si="2"/>
        <v>33952778.287913136</v>
      </c>
      <c r="F47" s="31">
        <f t="shared" si="3"/>
        <v>32830345.311716523</v>
      </c>
      <c r="G47" s="31">
        <f t="shared" si="4"/>
        <v>52729835.648820437</v>
      </c>
      <c r="H47" s="31">
        <f t="shared" si="5"/>
        <v>57638708.946339063</v>
      </c>
      <c r="I47" s="31">
        <f t="shared" si="6"/>
        <v>73656213.318264142</v>
      </c>
      <c r="J47" s="31">
        <f t="shared" si="7"/>
        <v>66479809.280438803</v>
      </c>
      <c r="K47" s="31">
        <f t="shared" si="8"/>
        <v>58186025.969209187</v>
      </c>
      <c r="L47" s="31">
        <f t="shared" si="9"/>
        <v>44947789.006442219</v>
      </c>
      <c r="M47" s="31">
        <f t="shared" si="10"/>
        <v>35834460.169545598</v>
      </c>
      <c r="N47" s="31">
        <f t="shared" si="11"/>
        <v>33262093.80378551</v>
      </c>
      <c r="O47" s="31">
        <f t="shared" si="12"/>
        <v>0</v>
      </c>
      <c r="P47" s="31">
        <f t="shared" si="13"/>
        <v>0</v>
      </c>
      <c r="Q47" s="15">
        <f t="shared" si="14"/>
        <v>489518059.74247456</v>
      </c>
      <c r="T47" s="16"/>
      <c r="U47" s="16"/>
    </row>
    <row r="48" spans="3:21" ht="15">
      <c r="C48" s="9">
        <v>12</v>
      </c>
      <c r="D48" s="42" t="s">
        <v>41</v>
      </c>
      <c r="E48" s="40">
        <f t="shared" si="2"/>
        <v>51994100.85364648</v>
      </c>
      <c r="F48" s="31">
        <f t="shared" si="3"/>
        <v>86278092.074454263</v>
      </c>
      <c r="G48" s="31">
        <f t="shared" si="4"/>
        <v>82647990.867528275</v>
      </c>
      <c r="H48" s="31">
        <f t="shared" si="5"/>
        <v>90755320.052690804</v>
      </c>
      <c r="I48" s="31">
        <f t="shared" si="6"/>
        <v>71375524.018017709</v>
      </c>
      <c r="J48" s="31">
        <f t="shared" si="7"/>
        <v>43271981.290549852</v>
      </c>
      <c r="K48" s="31">
        <f t="shared" si="8"/>
        <v>75274091.790616482</v>
      </c>
      <c r="L48" s="31">
        <f t="shared" si="9"/>
        <v>116473102.86675267</v>
      </c>
      <c r="M48" s="31">
        <f t="shared" si="10"/>
        <v>98663609.662190452</v>
      </c>
      <c r="N48" s="31">
        <f t="shared" si="11"/>
        <v>38507258.186972007</v>
      </c>
      <c r="O48" s="31">
        <f t="shared" si="12"/>
        <v>108165846.95955558</v>
      </c>
      <c r="P48" s="31">
        <f t="shared" si="13"/>
        <v>0</v>
      </c>
      <c r="Q48" s="15">
        <f t="shared" si="14"/>
        <v>863406918.62297463</v>
      </c>
      <c r="T48" s="16"/>
      <c r="U48" s="16"/>
    </row>
    <row r="49" spans="3:21" ht="15">
      <c r="C49" s="9">
        <v>13</v>
      </c>
      <c r="D49" s="39" t="s">
        <v>42</v>
      </c>
      <c r="E49" s="40">
        <f t="shared" si="2"/>
        <v>97623581.136172593</v>
      </c>
      <c r="F49" s="31">
        <f t="shared" si="3"/>
        <v>125477026.25000428</v>
      </c>
      <c r="G49" s="31">
        <f t="shared" si="4"/>
        <v>139623358.99297854</v>
      </c>
      <c r="H49" s="31">
        <f t="shared" si="5"/>
        <v>118532685.09399755</v>
      </c>
      <c r="I49" s="31">
        <f t="shared" si="6"/>
        <v>185392833.54102883</v>
      </c>
      <c r="J49" s="31">
        <f t="shared" si="7"/>
        <v>229518906.13361689</v>
      </c>
      <c r="K49" s="31">
        <f t="shared" si="8"/>
        <v>243341136.12092331</v>
      </c>
      <c r="L49" s="31">
        <f t="shared" si="9"/>
        <v>264862410.99114919</v>
      </c>
      <c r="M49" s="31">
        <f t="shared" si="10"/>
        <v>246586813.24644557</v>
      </c>
      <c r="N49" s="31">
        <f t="shared" si="11"/>
        <v>300662718.85591555</v>
      </c>
      <c r="O49" s="31">
        <f t="shared" si="12"/>
        <v>265342224.75587225</v>
      </c>
      <c r="P49" s="31">
        <f t="shared" si="13"/>
        <v>0</v>
      </c>
      <c r="Q49" s="15">
        <f t="shared" si="14"/>
        <v>2216963695.1181049</v>
      </c>
      <c r="T49" s="16"/>
      <c r="U49" s="16"/>
    </row>
    <row r="50" spans="3:21" ht="15">
      <c r="C50" s="9">
        <v>14</v>
      </c>
      <c r="D50" s="39" t="s">
        <v>43</v>
      </c>
      <c r="E50" s="40">
        <f t="shared" si="2"/>
        <v>97198064.475062147</v>
      </c>
      <c r="F50" s="43">
        <f t="shared" si="3"/>
        <v>117823647.48068805</v>
      </c>
      <c r="G50" s="31">
        <f t="shared" si="4"/>
        <v>132713635.56164218</v>
      </c>
      <c r="H50" s="31">
        <f t="shared" si="5"/>
        <v>132461465.23671177</v>
      </c>
      <c r="I50" s="31">
        <f t="shared" si="6"/>
        <v>167109896.34926787</v>
      </c>
      <c r="J50" s="31">
        <f t="shared" si="7"/>
        <v>161124885.0727807</v>
      </c>
      <c r="K50" s="31">
        <f t="shared" si="8"/>
        <v>204194972.77033961</v>
      </c>
      <c r="L50" s="31">
        <f t="shared" si="9"/>
        <v>187892602.050798</v>
      </c>
      <c r="M50" s="31">
        <f t="shared" si="10"/>
        <v>116191218.65377803</v>
      </c>
      <c r="N50" s="31">
        <f t="shared" si="11"/>
        <v>156331945.53540897</v>
      </c>
      <c r="O50" s="31">
        <f t="shared" si="12"/>
        <v>202839377.07461247</v>
      </c>
      <c r="P50" s="31">
        <f t="shared" si="13"/>
        <v>0</v>
      </c>
      <c r="Q50" s="15">
        <f t="shared" si="14"/>
        <v>1675881710.2610898</v>
      </c>
      <c r="T50" s="16"/>
      <c r="U50" s="16"/>
    </row>
    <row r="51" spans="3:21" ht="15">
      <c r="C51" s="9">
        <v>15</v>
      </c>
      <c r="D51" s="39" t="s">
        <v>44</v>
      </c>
      <c r="E51" s="40">
        <f t="shared" si="2"/>
        <v>199704563.6781885</v>
      </c>
      <c r="F51" s="31">
        <f t="shared" si="3"/>
        <v>220839767.15051728</v>
      </c>
      <c r="G51" s="31">
        <f t="shared" si="4"/>
        <v>228864810.15580738</v>
      </c>
      <c r="H51" s="31">
        <f t="shared" si="5"/>
        <v>238913938.36531356</v>
      </c>
      <c r="I51" s="31">
        <f t="shared" si="6"/>
        <v>311194134.26558095</v>
      </c>
      <c r="J51" s="31">
        <f t="shared" si="7"/>
        <v>253319721.05325541</v>
      </c>
      <c r="K51" s="31">
        <f t="shared" si="8"/>
        <v>356207036.47341985</v>
      </c>
      <c r="L51" s="31">
        <f t="shared" si="9"/>
        <v>355170554.31836569</v>
      </c>
      <c r="M51" s="31">
        <f t="shared" si="10"/>
        <v>311543987.54874277</v>
      </c>
      <c r="N51" s="31">
        <f t="shared" si="11"/>
        <v>282108744.85138053</v>
      </c>
      <c r="O51" s="31">
        <f t="shared" si="12"/>
        <v>448589860.42386258</v>
      </c>
      <c r="P51" s="31">
        <f t="shared" si="13"/>
        <v>0</v>
      </c>
      <c r="Q51" s="15">
        <f t="shared" si="14"/>
        <v>3206457118.2844343</v>
      </c>
      <c r="T51" s="16"/>
      <c r="U51" s="16"/>
    </row>
    <row r="52" spans="3:21" ht="15">
      <c r="C52" s="9">
        <v>16</v>
      </c>
      <c r="D52" s="39" t="s">
        <v>45</v>
      </c>
      <c r="E52" s="40">
        <f t="shared" si="2"/>
        <v>155520877.37794665</v>
      </c>
      <c r="F52" s="31">
        <f t="shared" si="3"/>
        <v>115573615.69845915</v>
      </c>
      <c r="G52" s="31">
        <f t="shared" si="4"/>
        <v>136455374.39726955</v>
      </c>
      <c r="H52" s="31">
        <f t="shared" si="5"/>
        <v>123324699.23955628</v>
      </c>
      <c r="I52" s="31">
        <f t="shared" si="6"/>
        <v>142637736.4977169</v>
      </c>
      <c r="J52" s="31">
        <f t="shared" si="7"/>
        <v>122833392.11681582</v>
      </c>
      <c r="K52" s="31">
        <f t="shared" si="8"/>
        <v>174422315.56519192</v>
      </c>
      <c r="L52" s="31">
        <f t="shared" si="9"/>
        <v>175990160.30145025</v>
      </c>
      <c r="M52" s="31">
        <f t="shared" si="10"/>
        <v>194072496.885122</v>
      </c>
      <c r="N52" s="31">
        <f t="shared" si="11"/>
        <v>232260462.96505734</v>
      </c>
      <c r="O52" s="31">
        <f t="shared" si="12"/>
        <v>209011450.44237491</v>
      </c>
      <c r="P52" s="31">
        <f t="shared" si="13"/>
        <v>0</v>
      </c>
      <c r="Q52" s="15">
        <f t="shared" si="14"/>
        <v>1782102581.4869609</v>
      </c>
      <c r="T52" s="16"/>
      <c r="U52" s="16"/>
    </row>
    <row r="53" spans="3:21" ht="15">
      <c r="C53" s="9">
        <v>17</v>
      </c>
      <c r="D53" s="39" t="s">
        <v>46</v>
      </c>
      <c r="E53" s="40">
        <f t="shared" si="2"/>
        <v>8823231.6892443188</v>
      </c>
      <c r="F53" s="31">
        <f t="shared" si="3"/>
        <v>2468386.3743554605</v>
      </c>
      <c r="G53" s="31">
        <f t="shared" si="4"/>
        <v>8750564.4727408122</v>
      </c>
      <c r="H53" s="31">
        <f t="shared" si="5"/>
        <v>18707341.921936329</v>
      </c>
      <c r="I53" s="31">
        <f t="shared" si="6"/>
        <v>0</v>
      </c>
      <c r="J53" s="31">
        <f t="shared" si="7"/>
        <v>0</v>
      </c>
      <c r="K53" s="31">
        <f t="shared" si="8"/>
        <v>0</v>
      </c>
      <c r="L53" s="31">
        <f t="shared" si="9"/>
        <v>0</v>
      </c>
      <c r="M53" s="31">
        <f t="shared" si="10"/>
        <v>77454587.517821535</v>
      </c>
      <c r="N53" s="31">
        <f t="shared" si="11"/>
        <v>98809215.474883825</v>
      </c>
      <c r="O53" s="31">
        <f t="shared" si="12"/>
        <v>0</v>
      </c>
      <c r="P53" s="31">
        <f t="shared" si="13"/>
        <v>0</v>
      </c>
      <c r="Q53" s="15">
        <f t="shared" si="14"/>
        <v>215013327.45098227</v>
      </c>
      <c r="T53" s="16"/>
      <c r="U53" s="16"/>
    </row>
    <row r="54" spans="3:21" ht="15">
      <c r="C54" s="9">
        <v>18</v>
      </c>
      <c r="D54" s="41" t="s">
        <v>47</v>
      </c>
      <c r="E54" s="40">
        <f t="shared" si="2"/>
        <v>0</v>
      </c>
      <c r="F54" s="31">
        <f t="shared" si="3"/>
        <v>0</v>
      </c>
      <c r="G54" s="31">
        <f t="shared" si="4"/>
        <v>0</v>
      </c>
      <c r="H54" s="31">
        <f t="shared" si="5"/>
        <v>0</v>
      </c>
      <c r="I54" s="31">
        <f t="shared" si="6"/>
        <v>0</v>
      </c>
      <c r="J54" s="31">
        <f t="shared" si="7"/>
        <v>4870468.6008679233</v>
      </c>
      <c r="K54" s="31">
        <f t="shared" si="8"/>
        <v>0</v>
      </c>
      <c r="L54" s="31">
        <f t="shared" si="9"/>
        <v>5794096.136008963</v>
      </c>
      <c r="M54" s="31">
        <f t="shared" si="10"/>
        <v>32120693.523607828</v>
      </c>
      <c r="N54" s="31">
        <f t="shared" si="11"/>
        <v>32854858.363937538</v>
      </c>
      <c r="O54" s="31">
        <f t="shared" si="12"/>
        <v>43599882.231231824</v>
      </c>
      <c r="P54" s="31">
        <f t="shared" si="13"/>
        <v>0</v>
      </c>
      <c r="Q54" s="15">
        <f t="shared" si="14"/>
        <v>119239998.85565408</v>
      </c>
      <c r="T54" s="16"/>
      <c r="U54" s="16"/>
    </row>
    <row r="55" spans="3:21" ht="15">
      <c r="C55" s="9">
        <v>19</v>
      </c>
      <c r="D55" s="39" t="s">
        <v>48</v>
      </c>
      <c r="E55" s="40">
        <f t="shared" si="2"/>
        <v>169008388.55596405</v>
      </c>
      <c r="F55" s="31">
        <f t="shared" si="3"/>
        <v>115788218.14015122</v>
      </c>
      <c r="G55" s="31">
        <f t="shared" si="4"/>
        <v>131212888.25059496</v>
      </c>
      <c r="H55" s="31">
        <f t="shared" si="5"/>
        <v>96912608.084846422</v>
      </c>
      <c r="I55" s="31">
        <f t="shared" si="6"/>
        <v>143669634.54286975</v>
      </c>
      <c r="J55" s="31">
        <f t="shared" si="7"/>
        <v>122269322.11336781</v>
      </c>
      <c r="K55" s="31">
        <f t="shared" si="8"/>
        <v>159129745.45324457</v>
      </c>
      <c r="L55" s="31">
        <f t="shared" si="9"/>
        <v>173110917.90080112</v>
      </c>
      <c r="M55" s="31">
        <f t="shared" si="10"/>
        <v>203974057.49121606</v>
      </c>
      <c r="N55" s="31">
        <f t="shared" si="11"/>
        <v>254073423.83217254</v>
      </c>
      <c r="O55" s="31">
        <f t="shared" si="12"/>
        <v>191917168.04380032</v>
      </c>
      <c r="P55" s="31">
        <f t="shared" si="13"/>
        <v>0</v>
      </c>
      <c r="Q55" s="15">
        <f t="shared" si="14"/>
        <v>1761066372.4090288</v>
      </c>
      <c r="T55" s="16"/>
      <c r="U55" s="16"/>
    </row>
    <row r="56" spans="3:21" ht="15">
      <c r="C56" s="9">
        <v>20</v>
      </c>
      <c r="D56" s="39" t="s">
        <v>49</v>
      </c>
      <c r="E56" s="40">
        <f t="shared" si="2"/>
        <v>107810640.12826188</v>
      </c>
      <c r="F56" s="31">
        <f t="shared" si="3"/>
        <v>88419445.407613561</v>
      </c>
      <c r="G56" s="31">
        <f t="shared" si="4"/>
        <v>88850392.380942374</v>
      </c>
      <c r="H56" s="31">
        <f t="shared" si="5"/>
        <v>87189639.093090147</v>
      </c>
      <c r="I56" s="31">
        <f t="shared" si="6"/>
        <v>42491506.106409922</v>
      </c>
      <c r="J56" s="31">
        <f t="shared" si="7"/>
        <v>35206470.568112895</v>
      </c>
      <c r="K56" s="31">
        <f t="shared" si="8"/>
        <v>103641032.96832861</v>
      </c>
      <c r="L56" s="31">
        <f t="shared" si="9"/>
        <v>114160379.01774038</v>
      </c>
      <c r="M56" s="31">
        <f t="shared" si="10"/>
        <v>92664237.408692658</v>
      </c>
      <c r="N56" s="31">
        <f t="shared" si="11"/>
        <v>190001809.84908059</v>
      </c>
      <c r="O56" s="31">
        <f t="shared" si="12"/>
        <v>98998884.080781311</v>
      </c>
      <c r="P56" s="31">
        <f t="shared" si="13"/>
        <v>0</v>
      </c>
      <c r="Q56" s="15">
        <f t="shared" si="14"/>
        <v>1049434437.0090543</v>
      </c>
      <c r="T56" s="16"/>
      <c r="U56" s="16"/>
    </row>
    <row r="57" spans="3:21" ht="15">
      <c r="C57" s="9">
        <v>21</v>
      </c>
      <c r="D57" s="41" t="s">
        <v>50</v>
      </c>
      <c r="E57" s="40">
        <f t="shared" si="2"/>
        <v>0</v>
      </c>
      <c r="F57" s="31">
        <f t="shared" si="3"/>
        <v>70566292.390712723</v>
      </c>
      <c r="G57" s="31">
        <f t="shared" si="4"/>
        <v>67523682.865132391</v>
      </c>
      <c r="H57" s="31">
        <f t="shared" si="5"/>
        <v>0</v>
      </c>
      <c r="I57" s="31">
        <f t="shared" si="6"/>
        <v>0</v>
      </c>
      <c r="J57" s="31">
        <f t="shared" si="7"/>
        <v>0</v>
      </c>
      <c r="K57" s="31">
        <f t="shared" si="8"/>
        <v>9722676.1789628454</v>
      </c>
      <c r="L57" s="31">
        <f t="shared" si="9"/>
        <v>3408805.5318343439</v>
      </c>
      <c r="M57" s="31">
        <f t="shared" si="10"/>
        <v>15004914.357260073</v>
      </c>
      <c r="N57" s="31">
        <f t="shared" si="11"/>
        <v>0</v>
      </c>
      <c r="O57" s="31">
        <f t="shared" si="12"/>
        <v>0</v>
      </c>
      <c r="P57" s="31">
        <f t="shared" si="13"/>
        <v>0</v>
      </c>
      <c r="Q57" s="15">
        <f t="shared" si="14"/>
        <v>166226371.3239024</v>
      </c>
      <c r="T57" s="16"/>
      <c r="U57" s="16"/>
    </row>
    <row r="58" spans="3:21" ht="15">
      <c r="C58" s="9">
        <v>22</v>
      </c>
      <c r="D58" s="39" t="s">
        <v>51</v>
      </c>
      <c r="E58" s="40">
        <f t="shared" si="2"/>
        <v>31932383.343418546</v>
      </c>
      <c r="F58" s="31">
        <f t="shared" si="3"/>
        <v>41169637.391882733</v>
      </c>
      <c r="G58" s="31">
        <f t="shared" si="4"/>
        <v>20391678.605797131</v>
      </c>
      <c r="H58" s="31">
        <f t="shared" si="5"/>
        <v>31305258.024696808</v>
      </c>
      <c r="I58" s="31">
        <f t="shared" si="6"/>
        <v>21844828.603319887</v>
      </c>
      <c r="J58" s="31">
        <f t="shared" si="7"/>
        <v>46883764.903114669</v>
      </c>
      <c r="K58" s="31">
        <f t="shared" si="8"/>
        <v>73661867.180161923</v>
      </c>
      <c r="L58" s="31">
        <f t="shared" si="9"/>
        <v>77072739.583336011</v>
      </c>
      <c r="M58" s="31">
        <f t="shared" si="10"/>
        <v>46456817.862250172</v>
      </c>
      <c r="N58" s="31">
        <f t="shared" si="11"/>
        <v>77315965.873297006</v>
      </c>
      <c r="O58" s="31">
        <f t="shared" si="12"/>
        <v>64395746.107785851</v>
      </c>
      <c r="P58" s="31">
        <f t="shared" si="13"/>
        <v>0</v>
      </c>
      <c r="Q58" s="15">
        <f t="shared" si="14"/>
        <v>532430687.47906065</v>
      </c>
      <c r="T58" s="16"/>
      <c r="U58" s="16"/>
    </row>
    <row r="59" spans="3:21" ht="15">
      <c r="C59" s="9">
        <v>23</v>
      </c>
      <c r="D59" s="39" t="s">
        <v>52</v>
      </c>
      <c r="E59" s="40">
        <f t="shared" si="2"/>
        <v>64798879.165622398</v>
      </c>
      <c r="F59" s="31">
        <f t="shared" si="3"/>
        <v>79154659.754839242</v>
      </c>
      <c r="G59" s="31">
        <f t="shared" si="4"/>
        <v>84442178.140893087</v>
      </c>
      <c r="H59" s="31">
        <f t="shared" si="5"/>
        <v>70793064.605196163</v>
      </c>
      <c r="I59" s="31">
        <f t="shared" si="6"/>
        <v>61402646.859503008</v>
      </c>
      <c r="J59" s="31">
        <f t="shared" si="7"/>
        <v>58697776.049467824</v>
      </c>
      <c r="K59" s="31">
        <f t="shared" si="8"/>
        <v>111222996.55798021</v>
      </c>
      <c r="L59" s="31">
        <f t="shared" si="9"/>
        <v>111264253.11321625</v>
      </c>
      <c r="M59" s="31">
        <f t="shared" si="10"/>
        <v>99023088.600000814</v>
      </c>
      <c r="N59" s="31">
        <f t="shared" si="11"/>
        <v>117102491.01881349</v>
      </c>
      <c r="O59" s="31">
        <f t="shared" si="12"/>
        <v>111517473.05768457</v>
      </c>
      <c r="P59" s="31">
        <f t="shared" si="13"/>
        <v>0</v>
      </c>
      <c r="Q59" s="15">
        <f t="shared" si="14"/>
        <v>969419506.92321718</v>
      </c>
      <c r="T59" s="16"/>
      <c r="U59" s="16"/>
    </row>
    <row r="60" spans="3:21" ht="15">
      <c r="C60" s="9">
        <v>24</v>
      </c>
      <c r="D60" s="39" t="s">
        <v>53</v>
      </c>
      <c r="E60" s="40">
        <f t="shared" si="2"/>
        <v>95330367.428027466</v>
      </c>
      <c r="F60" s="31">
        <f t="shared" si="3"/>
        <v>112691796.96604843</v>
      </c>
      <c r="G60" s="31">
        <f t="shared" si="4"/>
        <v>147450928.62693334</v>
      </c>
      <c r="H60" s="31">
        <f t="shared" si="5"/>
        <v>66231980.07131312</v>
      </c>
      <c r="I60" s="31">
        <f t="shared" si="6"/>
        <v>49546074.417369165</v>
      </c>
      <c r="J60" s="31">
        <f t="shared" si="7"/>
        <v>86755917.45413965</v>
      </c>
      <c r="K60" s="31">
        <f t="shared" si="8"/>
        <v>231937253.04263532</v>
      </c>
      <c r="L60" s="31">
        <f t="shared" si="9"/>
        <v>346096041.89625365</v>
      </c>
      <c r="M60" s="31">
        <f t="shared" si="10"/>
        <v>293055018.25526637</v>
      </c>
      <c r="N60" s="31">
        <f t="shared" si="11"/>
        <v>293619807.69258815</v>
      </c>
      <c r="O60" s="31">
        <f t="shared" si="12"/>
        <v>273759472.57007754</v>
      </c>
      <c r="P60" s="31">
        <f t="shared" si="13"/>
        <v>0</v>
      </c>
      <c r="Q60" s="15">
        <f t="shared" si="14"/>
        <v>1996474658.4206524</v>
      </c>
      <c r="T60" s="16"/>
      <c r="U60" s="16"/>
    </row>
    <row r="61" spans="3:21" ht="15.75" thickBot="1">
      <c r="C61" s="17">
        <v>25</v>
      </c>
      <c r="D61" s="44" t="s">
        <v>54</v>
      </c>
      <c r="E61" s="40">
        <f t="shared" si="2"/>
        <v>0</v>
      </c>
      <c r="F61" s="31">
        <f t="shared" si="3"/>
        <v>0</v>
      </c>
      <c r="G61" s="31">
        <f t="shared" si="4"/>
        <v>0</v>
      </c>
      <c r="H61" s="31">
        <f t="shared" si="5"/>
        <v>0</v>
      </c>
      <c r="I61" s="31">
        <f t="shared" si="6"/>
        <v>0</v>
      </c>
      <c r="J61" s="31">
        <f t="shared" si="7"/>
        <v>0</v>
      </c>
      <c r="K61" s="31">
        <f t="shared" si="8"/>
        <v>0</v>
      </c>
      <c r="L61" s="31">
        <f t="shared" si="9"/>
        <v>0</v>
      </c>
      <c r="M61" s="31">
        <f t="shared" si="10"/>
        <v>0</v>
      </c>
      <c r="N61" s="31">
        <f t="shared" si="11"/>
        <v>0</v>
      </c>
      <c r="O61" s="31">
        <f t="shared" si="12"/>
        <v>257940.40836565848</v>
      </c>
      <c r="P61" s="31">
        <f t="shared" si="13"/>
        <v>0</v>
      </c>
      <c r="Q61" s="15">
        <f t="shared" si="14"/>
        <v>257940.40836565848</v>
      </c>
      <c r="T61" s="16"/>
      <c r="U61" s="16"/>
    </row>
    <row r="62" spans="3:21" ht="16.5" thickBot="1">
      <c r="C62" s="27"/>
      <c r="D62" s="45" t="s">
        <v>4</v>
      </c>
      <c r="E62" s="46">
        <f t="shared" ref="E62:I62" si="15">SUM(E37:E61)</f>
        <v>2523082569.5076642</v>
      </c>
      <c r="F62" s="46">
        <f t="shared" si="15"/>
        <v>2509107681.4742079</v>
      </c>
      <c r="G62" s="46">
        <f t="shared" si="15"/>
        <v>2412523124.8374958</v>
      </c>
      <c r="H62" s="46">
        <f t="shared" si="15"/>
        <v>2193010529.2862525</v>
      </c>
      <c r="I62" s="46">
        <f t="shared" si="15"/>
        <v>2631276756.7452445</v>
      </c>
      <c r="J62" s="46">
        <f>SUM(J37:J61)</f>
        <v>2208483975.7152605</v>
      </c>
      <c r="K62" s="46">
        <f t="shared" ref="K62:P62" si="16">SUM(K37:K61)</f>
        <v>2873166327.9598875</v>
      </c>
      <c r="L62" s="46">
        <f t="shared" si="16"/>
        <v>3165179510.6344466</v>
      </c>
      <c r="M62" s="46">
        <f t="shared" si="16"/>
        <v>2959592972.481883</v>
      </c>
      <c r="N62" s="46">
        <f t="shared" si="16"/>
        <v>3636322978.109283</v>
      </c>
      <c r="O62" s="46">
        <f t="shared" si="16"/>
        <v>3405072640.997767</v>
      </c>
      <c r="P62" s="46">
        <f t="shared" si="16"/>
        <v>0</v>
      </c>
      <c r="Q62" s="47">
        <f>SUM(Q37:Q61)</f>
        <v>30516819067.749401</v>
      </c>
      <c r="T62" s="16"/>
      <c r="U62" s="16"/>
    </row>
    <row r="64" spans="3:21" ht="15" thickBot="1"/>
    <row r="65" spans="3:17" ht="15" thickBot="1">
      <c r="C65" s="2"/>
      <c r="D65" s="3"/>
      <c r="E65" s="79" t="s">
        <v>65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</row>
    <row r="66" spans="3:17" ht="15.75" thickBot="1">
      <c r="C66" s="68"/>
      <c r="D66" s="69"/>
      <c r="E66" s="73" t="s">
        <v>1</v>
      </c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</row>
    <row r="67" spans="3:17" ht="15.75">
      <c r="C67" s="33" t="s">
        <v>2</v>
      </c>
      <c r="D67" s="34" t="s">
        <v>29</v>
      </c>
      <c r="E67" s="35">
        <v>42370</v>
      </c>
      <c r="F67" s="36">
        <v>42401</v>
      </c>
      <c r="G67" s="36">
        <v>42430</v>
      </c>
      <c r="H67" s="36">
        <v>42461</v>
      </c>
      <c r="I67" s="36">
        <v>42491</v>
      </c>
      <c r="J67" s="36">
        <v>42522</v>
      </c>
      <c r="K67" s="37">
        <v>42552</v>
      </c>
      <c r="L67" s="36">
        <v>42583</v>
      </c>
      <c r="M67" s="36">
        <v>42614</v>
      </c>
      <c r="N67" s="36">
        <v>42644</v>
      </c>
      <c r="O67" s="36">
        <v>42675</v>
      </c>
      <c r="P67" s="36">
        <v>42705</v>
      </c>
      <c r="Q67" s="38" t="s">
        <v>4</v>
      </c>
    </row>
    <row r="68" spans="3:17" ht="15">
      <c r="C68" s="9">
        <v>1</v>
      </c>
      <c r="D68" s="39" t="s">
        <v>30</v>
      </c>
      <c r="E68" s="4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15">
        <f>SUM(E68:P68)</f>
        <v>0</v>
      </c>
    </row>
    <row r="69" spans="3:17" ht="15">
      <c r="C69" s="9">
        <v>2</v>
      </c>
      <c r="D69" s="39" t="s">
        <v>31</v>
      </c>
      <c r="E69" s="40">
        <v>0</v>
      </c>
      <c r="F69" s="31">
        <v>107771031.09987004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/>
      <c r="Q69" s="15">
        <f t="shared" ref="Q69:Q92" si="17">SUM(E69:P69)</f>
        <v>107771031.09987004</v>
      </c>
    </row>
    <row r="70" spans="3:17" ht="15">
      <c r="C70" s="9">
        <v>3</v>
      </c>
      <c r="D70" s="39" t="s">
        <v>32</v>
      </c>
      <c r="E70" s="40">
        <v>0</v>
      </c>
      <c r="F70" s="31">
        <v>76105788.376019299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/>
      <c r="Q70" s="15">
        <f t="shared" si="17"/>
        <v>76105788.376019299</v>
      </c>
    </row>
    <row r="71" spans="3:17" ht="15">
      <c r="C71" s="9">
        <v>4</v>
      </c>
      <c r="D71" s="41" t="s">
        <v>66</v>
      </c>
      <c r="E71" s="40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15">
        <f t="shared" si="17"/>
        <v>0</v>
      </c>
    </row>
    <row r="72" spans="3:17" ht="15">
      <c r="C72" s="9">
        <v>5</v>
      </c>
      <c r="D72" s="39" t="s">
        <v>56</v>
      </c>
      <c r="E72" s="40">
        <v>0</v>
      </c>
      <c r="F72" s="31">
        <v>44089777.863804132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/>
      <c r="Q72" s="15">
        <f t="shared" si="17"/>
        <v>44089777.863804132</v>
      </c>
    </row>
    <row r="73" spans="3:17" ht="15">
      <c r="C73" s="9">
        <v>6</v>
      </c>
      <c r="D73" s="39" t="s">
        <v>35</v>
      </c>
      <c r="E73" s="40">
        <v>0</v>
      </c>
      <c r="F73" s="31">
        <v>185617130.22589758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/>
      <c r="Q73" s="15">
        <f t="shared" si="17"/>
        <v>185617130.22589758</v>
      </c>
    </row>
    <row r="74" spans="3:17" ht="15">
      <c r="C74" s="9">
        <v>7</v>
      </c>
      <c r="D74" s="39" t="s">
        <v>36</v>
      </c>
      <c r="E74" s="40">
        <v>0</v>
      </c>
      <c r="F74" s="31">
        <v>487995772.93127984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/>
      <c r="Q74" s="15">
        <f t="shared" si="17"/>
        <v>487995772.93127984</v>
      </c>
    </row>
    <row r="75" spans="3:17" ht="15">
      <c r="C75" s="9">
        <v>8</v>
      </c>
      <c r="D75" s="41" t="s">
        <v>37</v>
      </c>
      <c r="E75" s="40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/>
      <c r="Q75" s="15">
        <f t="shared" si="17"/>
        <v>0</v>
      </c>
    </row>
    <row r="76" spans="3:17" ht="15">
      <c r="C76" s="9">
        <v>9</v>
      </c>
      <c r="D76" s="39" t="s">
        <v>38</v>
      </c>
      <c r="E76" s="40">
        <v>0</v>
      </c>
      <c r="F76" s="31">
        <v>74314839.864801392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/>
      <c r="Q76" s="15">
        <f t="shared" si="17"/>
        <v>74314839.864801392</v>
      </c>
    </row>
    <row r="77" spans="3:17" ht="15">
      <c r="C77" s="9">
        <v>10</v>
      </c>
      <c r="D77" s="39" t="s">
        <v>39</v>
      </c>
      <c r="E77" s="40">
        <v>0</v>
      </c>
      <c r="F77" s="31">
        <v>62007385.557866924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/>
      <c r="Q77" s="15">
        <f t="shared" si="17"/>
        <v>62007385.557866924</v>
      </c>
    </row>
    <row r="78" spans="3:17" ht="15">
      <c r="C78" s="9">
        <v>11</v>
      </c>
      <c r="D78" s="39" t="s">
        <v>40</v>
      </c>
      <c r="E78" s="40">
        <v>0</v>
      </c>
      <c r="F78" s="31">
        <v>26213423.323962595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/>
      <c r="Q78" s="15">
        <f t="shared" si="17"/>
        <v>26213423.323962595</v>
      </c>
    </row>
    <row r="79" spans="3:17" ht="15">
      <c r="C79" s="9">
        <v>12</v>
      </c>
      <c r="D79" s="42" t="s">
        <v>41</v>
      </c>
      <c r="E79" s="40">
        <v>0</v>
      </c>
      <c r="F79" s="31">
        <v>68888744.898161471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/>
      <c r="Q79" s="15">
        <f t="shared" si="17"/>
        <v>68888744.898161471</v>
      </c>
    </row>
    <row r="80" spans="3:17" ht="15">
      <c r="C80" s="9">
        <v>13</v>
      </c>
      <c r="D80" s="39" t="s">
        <v>42</v>
      </c>
      <c r="E80" s="40">
        <v>0</v>
      </c>
      <c r="F80" s="31">
        <v>100187261.97774546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/>
      <c r="Q80" s="15">
        <f t="shared" si="17"/>
        <v>100187261.97774546</v>
      </c>
    </row>
    <row r="81" spans="3:20" ht="15">
      <c r="C81" s="9">
        <v>14</v>
      </c>
      <c r="D81" s="39" t="s">
        <v>43</v>
      </c>
      <c r="E81" s="40">
        <v>0</v>
      </c>
      <c r="F81" s="31">
        <v>94076413.747192949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/>
      <c r="Q81" s="15">
        <f t="shared" si="17"/>
        <v>94076413.747192949</v>
      </c>
    </row>
    <row r="82" spans="3:20" ht="15">
      <c r="C82" s="9">
        <v>15</v>
      </c>
      <c r="D82" s="39" t="s">
        <v>44</v>
      </c>
      <c r="E82" s="40">
        <v>0</v>
      </c>
      <c r="F82" s="31">
        <v>176329741.3741782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/>
      <c r="Q82" s="15">
        <f t="shared" si="17"/>
        <v>176329741.3741782</v>
      </c>
    </row>
    <row r="83" spans="3:20" ht="15">
      <c r="C83" s="9">
        <v>16</v>
      </c>
      <c r="D83" s="39" t="s">
        <v>45</v>
      </c>
      <c r="E83" s="40">
        <v>0</v>
      </c>
      <c r="F83" s="31">
        <v>92279904.664128482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/>
      <c r="Q83" s="15">
        <f t="shared" si="17"/>
        <v>92279904.664128482</v>
      </c>
    </row>
    <row r="84" spans="3:20" ht="15">
      <c r="C84" s="9">
        <v>17</v>
      </c>
      <c r="D84" s="39" t="s">
        <v>46</v>
      </c>
      <c r="E84" s="40">
        <v>0</v>
      </c>
      <c r="F84" s="31">
        <v>1971003.7344554872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/>
      <c r="Q84" s="15">
        <f t="shared" si="17"/>
        <v>1971003.7344554872</v>
      </c>
    </row>
    <row r="85" spans="3:20" ht="15">
      <c r="C85" s="9">
        <v>18</v>
      </c>
      <c r="D85" s="41" t="s">
        <v>47</v>
      </c>
      <c r="E85" s="40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/>
      <c r="Q85" s="15">
        <f t="shared" si="17"/>
        <v>0</v>
      </c>
    </row>
    <row r="86" spans="3:20" ht="15">
      <c r="C86" s="9">
        <v>19</v>
      </c>
      <c r="D86" s="39" t="s">
        <v>48</v>
      </c>
      <c r="E86" s="40">
        <v>0</v>
      </c>
      <c r="F86" s="31">
        <v>92451242.391506746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/>
      <c r="Q86" s="15">
        <f t="shared" si="17"/>
        <v>92451242.391506746</v>
      </c>
      <c r="T86" s="52"/>
    </row>
    <row r="87" spans="3:20" ht="15">
      <c r="C87" s="9">
        <v>20</v>
      </c>
      <c r="D87" s="39" t="s">
        <v>57</v>
      </c>
      <c r="E87" s="40">
        <v>0</v>
      </c>
      <c r="F87" s="31">
        <v>70598600.773464292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/>
      <c r="Q87" s="15">
        <f t="shared" si="17"/>
        <v>70598600.773464292</v>
      </c>
      <c r="T87" s="52"/>
    </row>
    <row r="88" spans="3:20" ht="15">
      <c r="C88" s="9">
        <v>21</v>
      </c>
      <c r="D88" s="41" t="s">
        <v>50</v>
      </c>
      <c r="E88" s="40">
        <v>0</v>
      </c>
      <c r="F88" s="31">
        <v>53049962.148702659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/>
      <c r="Q88" s="15">
        <f>SUM(E88:P88)</f>
        <v>53049962.148702659</v>
      </c>
      <c r="T88" s="52"/>
    </row>
    <row r="89" spans="3:20" ht="15">
      <c r="C89" s="9">
        <v>22</v>
      </c>
      <c r="D89" s="39" t="s">
        <v>51</v>
      </c>
      <c r="E89" s="40">
        <v>0</v>
      </c>
      <c r="F89" s="31">
        <v>32872015.419009976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/>
      <c r="Q89" s="15">
        <f>SUM(E89:P89)</f>
        <v>32872015.419009976</v>
      </c>
    </row>
    <row r="90" spans="3:20" ht="15">
      <c r="C90" s="9">
        <v>23</v>
      </c>
      <c r="D90" s="39" t="s">
        <v>52</v>
      </c>
      <c r="E90" s="40">
        <v>0</v>
      </c>
      <c r="F90" s="31">
        <v>63201081.158510543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/>
      <c r="Q90" s="15">
        <f t="shared" si="17"/>
        <v>63201081.158510543</v>
      </c>
    </row>
    <row r="91" spans="3:20" ht="15">
      <c r="C91" s="9">
        <v>24</v>
      </c>
      <c r="D91" s="39" t="s">
        <v>53</v>
      </c>
      <c r="E91" s="40">
        <v>0</v>
      </c>
      <c r="F91" s="31">
        <v>89978878.469442084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/>
      <c r="Q91" s="15">
        <f t="shared" si="17"/>
        <v>89978878.469442084</v>
      </c>
    </row>
    <row r="92" spans="3:20" ht="15.75" thickBot="1">
      <c r="C92" s="17">
        <v>25</v>
      </c>
      <c r="D92" s="44" t="s">
        <v>54</v>
      </c>
      <c r="E92" s="40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15">
        <f t="shared" si="17"/>
        <v>0</v>
      </c>
    </row>
    <row r="93" spans="3:20" ht="16.5" thickBot="1">
      <c r="C93" s="27"/>
      <c r="D93" s="45" t="s">
        <v>4</v>
      </c>
      <c r="E93" s="46">
        <f>SUM(E68:E92)</f>
        <v>0</v>
      </c>
      <c r="F93" s="46">
        <f t="shared" ref="F93:Q93" si="18">SUM(F68:F92)</f>
        <v>2000000000</v>
      </c>
      <c r="G93" s="46">
        <f t="shared" si="18"/>
        <v>0</v>
      </c>
      <c r="H93" s="46">
        <f t="shared" si="18"/>
        <v>0</v>
      </c>
      <c r="I93" s="46">
        <f t="shared" si="18"/>
        <v>0</v>
      </c>
      <c r="J93" s="46">
        <f t="shared" si="18"/>
        <v>0</v>
      </c>
      <c r="K93" s="46">
        <f t="shared" si="18"/>
        <v>0</v>
      </c>
      <c r="L93" s="46">
        <f t="shared" si="18"/>
        <v>0</v>
      </c>
      <c r="M93" s="46">
        <f>SUM(M68:M92)</f>
        <v>0</v>
      </c>
      <c r="N93" s="46">
        <f>SUM(N68:N92)</f>
        <v>0</v>
      </c>
      <c r="O93" s="46">
        <f>SUM(O68:O92)</f>
        <v>0</v>
      </c>
      <c r="P93" s="46">
        <f t="shared" si="18"/>
        <v>0</v>
      </c>
      <c r="Q93" s="47">
        <f t="shared" si="18"/>
        <v>2000000000</v>
      </c>
    </row>
    <row r="95" spans="3:20" ht="16.5" thickBot="1">
      <c r="C95" s="48"/>
      <c r="D95" s="4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1"/>
    </row>
    <row r="96" spans="3:20" ht="15" thickBot="1">
      <c r="C96" s="2"/>
      <c r="D96" s="3"/>
      <c r="E96" s="76" t="s">
        <v>58</v>
      </c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8"/>
    </row>
    <row r="97" spans="3:20" ht="15.75" thickBot="1">
      <c r="C97" s="68"/>
      <c r="D97" s="69"/>
      <c r="E97" s="73" t="s">
        <v>1</v>
      </c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</row>
    <row r="98" spans="3:20" ht="15.75">
      <c r="C98" s="33" t="s">
        <v>2</v>
      </c>
      <c r="D98" s="34" t="s">
        <v>29</v>
      </c>
      <c r="E98" s="35">
        <v>42370</v>
      </c>
      <c r="F98" s="36">
        <v>42401</v>
      </c>
      <c r="G98" s="36">
        <v>42430</v>
      </c>
      <c r="H98" s="36">
        <v>42461</v>
      </c>
      <c r="I98" s="36">
        <v>42491</v>
      </c>
      <c r="J98" s="36">
        <v>42522</v>
      </c>
      <c r="K98" s="37">
        <v>42552</v>
      </c>
      <c r="L98" s="36">
        <v>42583</v>
      </c>
      <c r="M98" s="36">
        <v>42614</v>
      </c>
      <c r="N98" s="36">
        <v>42644</v>
      </c>
      <c r="O98" s="36">
        <v>42675</v>
      </c>
      <c r="P98" s="36">
        <v>42705</v>
      </c>
      <c r="Q98" s="38" t="s">
        <v>4</v>
      </c>
    </row>
    <row r="99" spans="3:20" ht="15">
      <c r="C99" s="9">
        <v>1</v>
      </c>
      <c r="D99" s="39" t="s">
        <v>30</v>
      </c>
      <c r="E99" s="40">
        <f>'[1]Load Participant'!M21</f>
        <v>788443.75</v>
      </c>
      <c r="F99" s="31">
        <f>'[1]Load Participant'!M50</f>
        <v>0</v>
      </c>
      <c r="G99" s="31">
        <f>'[1]Load Participant'!M79</f>
        <v>1029491.3654952652</v>
      </c>
      <c r="H99" s="31">
        <f>'[1]Load Participant'!M108</f>
        <v>991043.10000000009</v>
      </c>
      <c r="I99" s="31">
        <f>'[1]Load Participant'!M137</f>
        <v>1373791.9190042005</v>
      </c>
      <c r="J99" s="31">
        <f>'[1]Load Participant'!M166</f>
        <v>1225117.8596297973</v>
      </c>
      <c r="K99" s="31">
        <f>'[1]Load Participant'!M195</f>
        <v>927252.08982634754</v>
      </c>
      <c r="L99" s="31">
        <f>'[1]Load Participant'!M224</f>
        <v>866917.3461305541</v>
      </c>
      <c r="M99" s="31">
        <f>'[1]Load Participant'!M253</f>
        <v>1138106.9472735203</v>
      </c>
      <c r="N99" s="31">
        <f>'[1]Load Participant'!M282</f>
        <v>1426287.477559492</v>
      </c>
      <c r="O99" s="31">
        <f>'[1]Load Participant'!M311</f>
        <v>1383364.0105885596</v>
      </c>
      <c r="P99" s="31"/>
      <c r="Q99" s="15">
        <f>SUM(E99:P99)</f>
        <v>11149815.865507737</v>
      </c>
    </row>
    <row r="100" spans="3:20" ht="15">
      <c r="C100" s="9">
        <v>2</v>
      </c>
      <c r="D100" s="39" t="s">
        <v>31</v>
      </c>
      <c r="E100" s="40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/>
      <c r="P100" s="31"/>
      <c r="Q100" s="15">
        <f t="shared" ref="Q100:Q123" si="19">SUM(E100:P100)</f>
        <v>0</v>
      </c>
    </row>
    <row r="101" spans="3:20" ht="15">
      <c r="C101" s="9">
        <v>3</v>
      </c>
      <c r="D101" s="39" t="s">
        <v>32</v>
      </c>
      <c r="E101" s="40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f>'[1]Load Participant'!M196</f>
        <v>11327191.042499971</v>
      </c>
      <c r="L101" s="31">
        <v>0</v>
      </c>
      <c r="M101" s="31">
        <v>0</v>
      </c>
      <c r="N101" s="31">
        <v>0</v>
      </c>
      <c r="O101" s="31"/>
      <c r="P101" s="31"/>
      <c r="Q101" s="15">
        <f t="shared" si="19"/>
        <v>11327191.042499971</v>
      </c>
    </row>
    <row r="102" spans="3:20" ht="15">
      <c r="C102" s="9">
        <v>4</v>
      </c>
      <c r="D102" s="41" t="s">
        <v>66</v>
      </c>
      <c r="E102" s="40">
        <v>65689782.5</v>
      </c>
      <c r="F102" s="31">
        <v>61593683.5</v>
      </c>
      <c r="G102" s="31">
        <v>70334928.599999994</v>
      </c>
      <c r="H102" s="31">
        <v>59345890.620000005</v>
      </c>
      <c r="I102" s="31">
        <v>96490054.332289472</v>
      </c>
      <c r="J102" s="31">
        <v>114457768.98475203</v>
      </c>
      <c r="K102" s="31">
        <v>133968417.35754332</v>
      </c>
      <c r="L102" s="31">
        <v>103216231.26767007</v>
      </c>
      <c r="M102" s="31">
        <v>110668075.92895153</v>
      </c>
      <c r="N102" s="31">
        <v>112936498.40126801</v>
      </c>
      <c r="O102" s="31">
        <v>110345165.58797704</v>
      </c>
      <c r="P102" s="31">
        <v>0</v>
      </c>
      <c r="Q102" s="15">
        <f t="shared" si="19"/>
        <v>1039046497.0804515</v>
      </c>
    </row>
    <row r="103" spans="3:20" ht="15">
      <c r="C103" s="9">
        <v>5</v>
      </c>
      <c r="D103" s="39" t="s">
        <v>34</v>
      </c>
      <c r="E103" s="40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/>
      <c r="P103" s="31"/>
      <c r="Q103" s="15">
        <f t="shared" si="19"/>
        <v>0</v>
      </c>
    </row>
    <row r="104" spans="3:20" ht="15">
      <c r="C104" s="9">
        <v>6</v>
      </c>
      <c r="D104" s="39" t="s">
        <v>35</v>
      </c>
      <c r="E104" s="40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/>
      <c r="P104" s="31"/>
      <c r="Q104" s="15">
        <f t="shared" si="19"/>
        <v>0</v>
      </c>
      <c r="T104" s="52"/>
    </row>
    <row r="105" spans="3:20" ht="15">
      <c r="C105" s="9">
        <v>7</v>
      </c>
      <c r="D105" s="39" t="s">
        <v>36</v>
      </c>
      <c r="E105" s="40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/>
      <c r="P105" s="31"/>
      <c r="Q105" s="15">
        <f t="shared" si="19"/>
        <v>0</v>
      </c>
      <c r="T105" s="52"/>
    </row>
    <row r="106" spans="3:20" ht="15">
      <c r="C106" s="9">
        <v>8</v>
      </c>
      <c r="D106" s="41" t="s">
        <v>37</v>
      </c>
      <c r="E106" s="40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/>
      <c r="P106" s="31"/>
      <c r="Q106" s="15">
        <f t="shared" si="19"/>
        <v>0</v>
      </c>
      <c r="T106" s="52"/>
    </row>
    <row r="107" spans="3:20" ht="15">
      <c r="C107" s="9">
        <v>9</v>
      </c>
      <c r="D107" s="39" t="s">
        <v>38</v>
      </c>
      <c r="E107" s="40">
        <v>0</v>
      </c>
      <c r="F107" s="31">
        <v>0</v>
      </c>
      <c r="G107" s="31">
        <f>'[1]Load Participant'!M80</f>
        <v>3431149.6260173684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/>
      <c r="P107" s="31"/>
      <c r="Q107" s="15">
        <f t="shared" si="19"/>
        <v>3431149.6260173684</v>
      </c>
      <c r="T107" s="52"/>
    </row>
    <row r="108" spans="3:20" ht="15">
      <c r="C108" s="9">
        <v>10</v>
      </c>
      <c r="D108" s="39" t="s">
        <v>39</v>
      </c>
      <c r="E108" s="40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/>
      <c r="P108" s="31"/>
      <c r="Q108" s="15">
        <f t="shared" si="19"/>
        <v>0</v>
      </c>
      <c r="T108" s="52"/>
    </row>
    <row r="109" spans="3:20" ht="15">
      <c r="C109" s="9">
        <v>11</v>
      </c>
      <c r="D109" s="39" t="s">
        <v>40</v>
      </c>
      <c r="E109" s="40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f>'[1]Load Participant'!M312</f>
        <v>352605.80754089449</v>
      </c>
      <c r="P109" s="31"/>
      <c r="Q109" s="15">
        <f t="shared" si="19"/>
        <v>352605.80754089449</v>
      </c>
      <c r="T109" s="52"/>
    </row>
    <row r="110" spans="3:20" ht="15">
      <c r="C110" s="9">
        <v>12</v>
      </c>
      <c r="D110" s="42" t="s">
        <v>41</v>
      </c>
      <c r="E110" s="40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/>
      <c r="P110" s="31"/>
      <c r="Q110" s="15">
        <f t="shared" si="19"/>
        <v>0</v>
      </c>
      <c r="T110" s="52"/>
    </row>
    <row r="111" spans="3:20" ht="15">
      <c r="C111" s="9">
        <v>13</v>
      </c>
      <c r="D111" s="39" t="s">
        <v>42</v>
      </c>
      <c r="E111" s="40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/>
      <c r="P111" s="31"/>
      <c r="Q111" s="15">
        <f t="shared" si="19"/>
        <v>0</v>
      </c>
      <c r="T111" s="52"/>
    </row>
    <row r="112" spans="3:20" ht="15">
      <c r="C112" s="9">
        <v>14</v>
      </c>
      <c r="D112" s="39" t="s">
        <v>43</v>
      </c>
      <c r="E112" s="40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/>
      <c r="P112" s="31"/>
      <c r="Q112" s="15">
        <f t="shared" si="19"/>
        <v>0</v>
      </c>
      <c r="T112" s="52"/>
    </row>
    <row r="113" spans="3:20" ht="15">
      <c r="C113" s="9">
        <v>15</v>
      </c>
      <c r="D113" s="39" t="s">
        <v>44</v>
      </c>
      <c r="E113" s="40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/>
      <c r="P113" s="31"/>
      <c r="Q113" s="15">
        <f t="shared" si="19"/>
        <v>0</v>
      </c>
      <c r="T113" s="52"/>
    </row>
    <row r="114" spans="3:20" ht="15">
      <c r="C114" s="9">
        <v>16</v>
      </c>
      <c r="D114" s="39" t="s">
        <v>45</v>
      </c>
      <c r="E114" s="40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/>
      <c r="P114" s="31"/>
      <c r="Q114" s="15">
        <f t="shared" si="19"/>
        <v>0</v>
      </c>
      <c r="T114" s="52"/>
    </row>
    <row r="115" spans="3:20" ht="15">
      <c r="C115" s="9">
        <v>17</v>
      </c>
      <c r="D115" s="39" t="s">
        <v>46</v>
      </c>
      <c r="E115" s="40">
        <v>0</v>
      </c>
      <c r="F115" s="31">
        <v>0</v>
      </c>
      <c r="G115" s="31">
        <v>0</v>
      </c>
      <c r="H115" s="31">
        <v>0</v>
      </c>
      <c r="I115" s="31">
        <f>'[1]Load Participant'!M139</f>
        <v>17406119.318999998</v>
      </c>
      <c r="J115" s="31">
        <f>'[1]Load Participant'!M168</f>
        <v>13824353.083060332</v>
      </c>
      <c r="K115" s="31">
        <f>'[1]Load Participant'!M197</f>
        <v>12232104.9625827</v>
      </c>
      <c r="L115" s="31">
        <f>'[1]Load Participant'!M225</f>
        <v>7063961.5709515912</v>
      </c>
      <c r="M115" s="31">
        <v>0</v>
      </c>
      <c r="N115" s="31">
        <v>0</v>
      </c>
      <c r="O115" s="31">
        <f>'[1]Load Participant'!M313</f>
        <v>8329456.85891739</v>
      </c>
      <c r="P115" s="31"/>
      <c r="Q115" s="15">
        <f t="shared" si="19"/>
        <v>58855995.794512011</v>
      </c>
      <c r="T115" s="52"/>
    </row>
    <row r="116" spans="3:20" ht="15">
      <c r="C116" s="9">
        <v>18</v>
      </c>
      <c r="D116" s="41" t="s">
        <v>47</v>
      </c>
      <c r="E116" s="40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/>
      <c r="P116" s="31"/>
      <c r="Q116" s="15">
        <f t="shared" si="19"/>
        <v>0</v>
      </c>
      <c r="T116" s="52"/>
    </row>
    <row r="117" spans="3:20" ht="15">
      <c r="C117" s="9">
        <v>19</v>
      </c>
      <c r="D117" s="39" t="s">
        <v>48</v>
      </c>
      <c r="E117" s="40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/>
      <c r="P117" s="31"/>
      <c r="Q117" s="15">
        <f t="shared" si="19"/>
        <v>0</v>
      </c>
      <c r="T117" s="52"/>
    </row>
    <row r="118" spans="3:20" ht="15">
      <c r="C118" s="9">
        <v>20</v>
      </c>
      <c r="D118" s="39" t="s">
        <v>49</v>
      </c>
      <c r="E118" s="40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/>
      <c r="P118" s="31"/>
      <c r="Q118" s="15">
        <f t="shared" si="19"/>
        <v>0</v>
      </c>
      <c r="T118" s="52"/>
    </row>
    <row r="119" spans="3:20" ht="15">
      <c r="C119" s="9">
        <v>21</v>
      </c>
      <c r="D119" s="41" t="s">
        <v>50</v>
      </c>
      <c r="E119" s="40">
        <v>0</v>
      </c>
      <c r="F119" s="31">
        <v>0</v>
      </c>
      <c r="G119" s="31">
        <v>0</v>
      </c>
      <c r="H119" s="31">
        <f>'[1]Load Participant'!M109</f>
        <v>798358.06</v>
      </c>
      <c r="I119" s="31">
        <f>'[1]Load Participant'!M138</f>
        <v>1006894.8900426424</v>
      </c>
      <c r="J119" s="31">
        <f>'[1]Load Participant'!M167</f>
        <v>901547.7408375059</v>
      </c>
      <c r="K119" s="31">
        <v>0</v>
      </c>
      <c r="L119" s="31">
        <v>0</v>
      </c>
      <c r="M119" s="31">
        <v>0</v>
      </c>
      <c r="N119" s="31">
        <f>'[1]Load Participant'!M283</f>
        <v>1573362.5505733984</v>
      </c>
      <c r="O119" s="31">
        <f>'[1]Load Participant'!M314</f>
        <v>1301914.6683753619</v>
      </c>
      <c r="P119" s="31"/>
      <c r="Q119" s="15">
        <f t="shared" si="19"/>
        <v>5582077.9098289087</v>
      </c>
      <c r="T119" s="52"/>
    </row>
    <row r="120" spans="3:20" ht="15">
      <c r="C120" s="9">
        <v>22</v>
      </c>
      <c r="D120" s="39" t="s">
        <v>51</v>
      </c>
      <c r="E120" s="40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/>
      <c r="P120" s="31"/>
      <c r="Q120" s="15">
        <f t="shared" si="19"/>
        <v>0</v>
      </c>
    </row>
    <row r="121" spans="3:20" ht="15">
      <c r="C121" s="9">
        <v>23</v>
      </c>
      <c r="D121" s="39" t="s">
        <v>52</v>
      </c>
      <c r="E121" s="40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/>
      <c r="P121" s="31"/>
      <c r="Q121" s="15">
        <f t="shared" si="19"/>
        <v>0</v>
      </c>
    </row>
    <row r="122" spans="3:20" ht="15">
      <c r="C122" s="9">
        <v>24</v>
      </c>
      <c r="D122" s="39" t="s">
        <v>53</v>
      </c>
      <c r="E122" s="40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/>
      <c r="P122" s="31"/>
      <c r="Q122" s="15">
        <f t="shared" si="19"/>
        <v>0</v>
      </c>
    </row>
    <row r="123" spans="3:20" ht="15.75" thickBot="1">
      <c r="C123" s="17">
        <v>25</v>
      </c>
      <c r="D123" s="44" t="s">
        <v>54</v>
      </c>
      <c r="E123" s="40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/>
      <c r="P123" s="31"/>
      <c r="Q123" s="15">
        <f t="shared" si="19"/>
        <v>0</v>
      </c>
    </row>
    <row r="124" spans="3:20" ht="16.5" thickBot="1">
      <c r="C124" s="27"/>
      <c r="D124" s="45" t="s">
        <v>4</v>
      </c>
      <c r="E124" s="46">
        <f>SUM(E99:E123)</f>
        <v>66478226.25</v>
      </c>
      <c r="F124" s="46">
        <f t="shared" ref="F124:P124" si="20">SUM(F99:F123)</f>
        <v>61593683.5</v>
      </c>
      <c r="G124" s="46">
        <f t="shared" si="20"/>
        <v>74795569.59151262</v>
      </c>
      <c r="H124" s="46">
        <f t="shared" si="20"/>
        <v>61135291.780000009</v>
      </c>
      <c r="I124" s="46">
        <f t="shared" si="20"/>
        <v>116276860.46033631</v>
      </c>
      <c r="J124" s="46">
        <f t="shared" si="20"/>
        <v>130408787.66827966</v>
      </c>
      <c r="K124" s="46">
        <f t="shared" si="20"/>
        <v>158454965.45245233</v>
      </c>
      <c r="L124" s="46">
        <f t="shared" si="20"/>
        <v>111147110.18475221</v>
      </c>
      <c r="M124" s="46">
        <f t="shared" si="20"/>
        <v>111806182.87622505</v>
      </c>
      <c r="N124" s="46">
        <f t="shared" si="20"/>
        <v>115936148.42940089</v>
      </c>
      <c r="O124" s="46">
        <f t="shared" si="20"/>
        <v>121712506.93339923</v>
      </c>
      <c r="P124" s="46">
        <f t="shared" si="20"/>
        <v>0</v>
      </c>
      <c r="Q124" s="47">
        <f>SUM(Q99:Q123)</f>
        <v>1129745333.1263583</v>
      </c>
    </row>
    <row r="125" spans="3:20" ht="15.75">
      <c r="C125" s="48"/>
      <c r="D125" s="49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</row>
    <row r="126" spans="3:20" ht="15" thickBot="1"/>
    <row r="127" spans="3:20" ht="15" thickBot="1">
      <c r="C127" s="2"/>
      <c r="D127" s="3"/>
      <c r="E127" s="73" t="s">
        <v>28</v>
      </c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5"/>
    </row>
    <row r="128" spans="3:20" ht="15.75" thickBot="1">
      <c r="C128" s="68"/>
      <c r="D128" s="69"/>
      <c r="E128" s="73" t="s">
        <v>1</v>
      </c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5"/>
    </row>
    <row r="129" spans="3:17" ht="15.75">
      <c r="C129" s="33" t="s">
        <v>2</v>
      </c>
      <c r="D129" s="34" t="s">
        <v>29</v>
      </c>
      <c r="E129" s="35">
        <v>42370</v>
      </c>
      <c r="F129" s="36">
        <v>42401</v>
      </c>
      <c r="G129" s="36">
        <v>42430</v>
      </c>
      <c r="H129" s="36">
        <v>42461</v>
      </c>
      <c r="I129" s="36">
        <v>42491</v>
      </c>
      <c r="J129" s="36">
        <v>42522</v>
      </c>
      <c r="K129" s="37">
        <v>42552</v>
      </c>
      <c r="L129" s="36">
        <v>42583</v>
      </c>
      <c r="M129" s="36">
        <v>42614</v>
      </c>
      <c r="N129" s="36">
        <v>42644</v>
      </c>
      <c r="O129" s="36">
        <v>42675</v>
      </c>
      <c r="P129" s="36">
        <v>42705</v>
      </c>
      <c r="Q129" s="38" t="s">
        <v>4</v>
      </c>
    </row>
    <row r="130" spans="3:17" ht="15">
      <c r="C130" s="9">
        <v>1</v>
      </c>
      <c r="D130" s="39" t="s">
        <v>30</v>
      </c>
      <c r="E130" s="40">
        <f>E37-E68-E99</f>
        <v>-788443.75</v>
      </c>
      <c r="F130" s="31">
        <f t="shared" ref="F130:O130" si="21">F37-F68-F99</f>
        <v>0</v>
      </c>
      <c r="G130" s="31">
        <f t="shared" si="21"/>
        <v>-1029491.3654952652</v>
      </c>
      <c r="H130" s="31">
        <f t="shared" si="21"/>
        <v>-991043.10000000009</v>
      </c>
      <c r="I130" s="31">
        <f t="shared" si="21"/>
        <v>-1373791.9190042005</v>
      </c>
      <c r="J130" s="31">
        <f t="shared" si="21"/>
        <v>-1225117.8596297973</v>
      </c>
      <c r="K130" s="31">
        <f t="shared" si="21"/>
        <v>-927252.08982634754</v>
      </c>
      <c r="L130" s="31">
        <f t="shared" si="21"/>
        <v>-866917.3461305541</v>
      </c>
      <c r="M130" s="31">
        <f t="shared" si="21"/>
        <v>-1138106.9472735203</v>
      </c>
      <c r="N130" s="31">
        <f t="shared" si="21"/>
        <v>-1426287.477559492</v>
      </c>
      <c r="O130" s="31">
        <f t="shared" si="21"/>
        <v>-1383364.0105885596</v>
      </c>
      <c r="P130" s="31">
        <f t="shared" ref="P130:P154" si="22">P7-P68-P99</f>
        <v>0</v>
      </c>
      <c r="Q130" s="15">
        <f>SUM(E130:P130)</f>
        <v>-11149815.865507737</v>
      </c>
    </row>
    <row r="131" spans="3:17" ht="15">
      <c r="C131" s="9">
        <v>2</v>
      </c>
      <c r="D131" s="39" t="s">
        <v>31</v>
      </c>
      <c r="E131" s="40">
        <f t="shared" ref="E131:O131" si="23">E38-E69-E100</f>
        <v>56064998.391170345</v>
      </c>
      <c r="F131" s="31">
        <f t="shared" si="23"/>
        <v>27337273.752598241</v>
      </c>
      <c r="G131" s="31">
        <f t="shared" si="23"/>
        <v>169566306.27689573</v>
      </c>
      <c r="H131" s="31">
        <f t="shared" si="23"/>
        <v>162429986.70725274</v>
      </c>
      <c r="I131" s="31">
        <f t="shared" si="23"/>
        <v>245869883.2274617</v>
      </c>
      <c r="J131" s="31">
        <f t="shared" si="23"/>
        <v>125436013.16597353</v>
      </c>
      <c r="K131" s="31">
        <f t="shared" si="23"/>
        <v>105225155.03933689</v>
      </c>
      <c r="L131" s="31">
        <f t="shared" si="23"/>
        <v>12572703.45668385</v>
      </c>
      <c r="M131" s="31">
        <f t="shared" si="23"/>
        <v>9095406.8023105897</v>
      </c>
      <c r="N131" s="31">
        <f t="shared" si="23"/>
        <v>22886207.837298013</v>
      </c>
      <c r="O131" s="31">
        <f t="shared" si="23"/>
        <v>142482098.70479426</v>
      </c>
      <c r="P131" s="31">
        <f t="shared" si="22"/>
        <v>0</v>
      </c>
      <c r="Q131" s="15">
        <f t="shared" ref="Q131:Q154" si="24">SUM(E131:P131)</f>
        <v>1078966033.3617759</v>
      </c>
    </row>
    <row r="132" spans="3:17" ht="15">
      <c r="C132" s="9">
        <v>3</v>
      </c>
      <c r="D132" s="39" t="s">
        <v>32</v>
      </c>
      <c r="E132" s="40">
        <f t="shared" ref="E132:O132" si="25">E39-E70-E101</f>
        <v>135773431.76673076</v>
      </c>
      <c r="F132" s="31">
        <f t="shared" si="25"/>
        <v>19210935.868994743</v>
      </c>
      <c r="G132" s="31">
        <f t="shared" si="25"/>
        <v>93489272.432457417</v>
      </c>
      <c r="H132" s="31">
        <f t="shared" si="25"/>
        <v>169257808.91243902</v>
      </c>
      <c r="I132" s="31">
        <f t="shared" si="25"/>
        <v>183203461.66385558</v>
      </c>
      <c r="J132" s="31">
        <f t="shared" si="25"/>
        <v>117524477.94007809</v>
      </c>
      <c r="K132" s="31">
        <f t="shared" si="25"/>
        <v>-11327191.042499971</v>
      </c>
      <c r="L132" s="31">
        <f t="shared" si="25"/>
        <v>81335810.273387522</v>
      </c>
      <c r="M132" s="31">
        <f t="shared" si="25"/>
        <v>49905766.561062545</v>
      </c>
      <c r="N132" s="31">
        <f t="shared" si="25"/>
        <v>51083365.890220039</v>
      </c>
      <c r="O132" s="31">
        <f t="shared" si="25"/>
        <v>108424922.57415278</v>
      </c>
      <c r="P132" s="31">
        <f t="shared" si="22"/>
        <v>0</v>
      </c>
      <c r="Q132" s="15">
        <f t="shared" si="24"/>
        <v>997882062.84087861</v>
      </c>
    </row>
    <row r="133" spans="3:17" ht="15">
      <c r="C133" s="9">
        <v>4</v>
      </c>
      <c r="D133" s="41" t="s">
        <v>66</v>
      </c>
      <c r="E133" s="40">
        <f t="shared" ref="E133:O133" si="26">E40-E71-E102</f>
        <v>-65689782.5</v>
      </c>
      <c r="F133" s="31">
        <f t="shared" si="26"/>
        <v>-61593683.5</v>
      </c>
      <c r="G133" s="31">
        <f t="shared" si="26"/>
        <v>-70334928.599999994</v>
      </c>
      <c r="H133" s="31">
        <f t="shared" si="26"/>
        <v>-59345890.620000005</v>
      </c>
      <c r="I133" s="31">
        <f t="shared" si="26"/>
        <v>-96490054.332289472</v>
      </c>
      <c r="J133" s="31">
        <f t="shared" si="26"/>
        <v>-114457768.98475203</v>
      </c>
      <c r="K133" s="31">
        <f t="shared" si="26"/>
        <v>-133968417.35754332</v>
      </c>
      <c r="L133" s="31">
        <f t="shared" si="26"/>
        <v>-103216231.26767007</v>
      </c>
      <c r="M133" s="31">
        <f t="shared" si="26"/>
        <v>-110668075.92895153</v>
      </c>
      <c r="N133" s="31">
        <f t="shared" si="26"/>
        <v>-112936498.40126801</v>
      </c>
      <c r="O133" s="31">
        <f t="shared" si="26"/>
        <v>-110345165.58797704</v>
      </c>
      <c r="P133" s="31">
        <f t="shared" si="22"/>
        <v>0</v>
      </c>
      <c r="Q133" s="15">
        <f t="shared" si="24"/>
        <v>-1039046497.0804515</v>
      </c>
    </row>
    <row r="134" spans="3:17" ht="15">
      <c r="C134" s="9">
        <v>5</v>
      </c>
      <c r="D134" s="39" t="s">
        <v>34</v>
      </c>
      <c r="E134" s="40">
        <f t="shared" ref="E134:O134" si="27">E41-E72-E103</f>
        <v>50107666.333881296</v>
      </c>
      <c r="F134" s="31">
        <f t="shared" si="27"/>
        <v>11129183.07686764</v>
      </c>
      <c r="G134" s="31">
        <f t="shared" si="27"/>
        <v>47430531.37619894</v>
      </c>
      <c r="H134" s="31">
        <f t="shared" si="27"/>
        <v>43163383.944892235</v>
      </c>
      <c r="I134" s="31">
        <f t="shared" si="27"/>
        <v>42509097.84308885</v>
      </c>
      <c r="J134" s="31">
        <f t="shared" si="27"/>
        <v>36500367.350210592</v>
      </c>
      <c r="K134" s="31">
        <f t="shared" si="27"/>
        <v>50678069.472363509</v>
      </c>
      <c r="L134" s="31">
        <f t="shared" si="27"/>
        <v>57765887.716654226</v>
      </c>
      <c r="M134" s="31">
        <f t="shared" si="27"/>
        <v>43725495.06349349</v>
      </c>
      <c r="N134" s="31">
        <f t="shared" si="27"/>
        <v>57806977.135213993</v>
      </c>
      <c r="O134" s="31">
        <f t="shared" si="27"/>
        <v>106451316.8879946</v>
      </c>
      <c r="P134" s="31">
        <f t="shared" si="22"/>
        <v>0</v>
      </c>
      <c r="Q134" s="15">
        <f t="shared" si="24"/>
        <v>547267976.20085943</v>
      </c>
    </row>
    <row r="135" spans="3:17" ht="15">
      <c r="C135" s="9">
        <v>6</v>
      </c>
      <c r="D135" s="39" t="s">
        <v>35</v>
      </c>
      <c r="E135" s="40">
        <f t="shared" ref="E135:O135" si="28">E42-E73-E104</f>
        <v>281968152.32278728</v>
      </c>
      <c r="F135" s="31">
        <f t="shared" si="28"/>
        <v>46854394.21811828</v>
      </c>
      <c r="G135" s="31">
        <f t="shared" si="28"/>
        <v>236807930.63034135</v>
      </c>
      <c r="H135" s="31">
        <f t="shared" si="28"/>
        <v>238648384.35681722</v>
      </c>
      <c r="I135" s="31">
        <f t="shared" si="28"/>
        <v>318980879.5399031</v>
      </c>
      <c r="J135" s="31">
        <f t="shared" si="28"/>
        <v>227486447.75097954</v>
      </c>
      <c r="K135" s="31">
        <f t="shared" si="28"/>
        <v>406845234.39388043</v>
      </c>
      <c r="L135" s="31">
        <f t="shared" si="28"/>
        <v>372257756.07659149</v>
      </c>
      <c r="M135" s="31">
        <f t="shared" si="28"/>
        <v>296694503.26293451</v>
      </c>
      <c r="N135" s="31">
        <f t="shared" si="28"/>
        <v>443971661.18612492</v>
      </c>
      <c r="O135" s="31">
        <f t="shared" si="28"/>
        <v>365609140.86246663</v>
      </c>
      <c r="P135" s="31">
        <f t="shared" si="22"/>
        <v>0</v>
      </c>
      <c r="Q135" s="15">
        <f t="shared" si="24"/>
        <v>3236124484.600945</v>
      </c>
    </row>
    <row r="136" spans="3:17" ht="15">
      <c r="C136" s="9">
        <v>7</v>
      </c>
      <c r="D136" s="39" t="s">
        <v>36</v>
      </c>
      <c r="E136" s="40">
        <f t="shared" ref="E136:O136" si="29">E43-E74-E105</f>
        <v>685702968.44500411</v>
      </c>
      <c r="F136" s="31">
        <f t="shared" si="29"/>
        <v>123182307.0104813</v>
      </c>
      <c r="G136" s="31">
        <f t="shared" si="29"/>
        <v>505610262.25096112</v>
      </c>
      <c r="H136" s="31">
        <f t="shared" si="29"/>
        <v>351310395.61460555</v>
      </c>
      <c r="I136" s="31">
        <f t="shared" si="29"/>
        <v>425752106.85552627</v>
      </c>
      <c r="J136" s="31">
        <f t="shared" si="29"/>
        <v>299788023.05144942</v>
      </c>
      <c r="K136" s="31">
        <f t="shared" si="29"/>
        <v>295556486.80671829</v>
      </c>
      <c r="L136" s="31">
        <f t="shared" si="29"/>
        <v>477634658.16856009</v>
      </c>
      <c r="M136" s="31">
        <f t="shared" si="29"/>
        <v>494646609.80399275</v>
      </c>
      <c r="N136" s="31">
        <f t="shared" si="29"/>
        <v>639610209.88111973</v>
      </c>
      <c r="O136" s="31">
        <f t="shared" si="29"/>
        <v>423394935.02229655</v>
      </c>
      <c r="P136" s="31">
        <f t="shared" si="22"/>
        <v>0</v>
      </c>
      <c r="Q136" s="15">
        <f t="shared" si="24"/>
        <v>4722188962.9107151</v>
      </c>
    </row>
    <row r="137" spans="3:17" ht="15">
      <c r="C137" s="9">
        <v>8</v>
      </c>
      <c r="D137" s="41" t="s">
        <v>37</v>
      </c>
      <c r="E137" s="40">
        <f t="shared" ref="E137:O137" si="30">E44-E75-E106</f>
        <v>0</v>
      </c>
      <c r="F137" s="31">
        <f t="shared" si="30"/>
        <v>0</v>
      </c>
      <c r="G137" s="31">
        <f t="shared" si="30"/>
        <v>0</v>
      </c>
      <c r="H137" s="31">
        <f t="shared" si="30"/>
        <v>0</v>
      </c>
      <c r="I137" s="31">
        <f t="shared" si="30"/>
        <v>10495035.879137963</v>
      </c>
      <c r="J137" s="31">
        <f t="shared" si="30"/>
        <v>41835298.109133139</v>
      </c>
      <c r="K137" s="31">
        <f t="shared" si="30"/>
        <v>64557455.883257441</v>
      </c>
      <c r="L137" s="31">
        <f t="shared" si="30"/>
        <v>0</v>
      </c>
      <c r="M137" s="31">
        <f t="shared" si="30"/>
        <v>37580614.824430883</v>
      </c>
      <c r="N137" s="31">
        <f t="shared" si="30"/>
        <v>65069050.551950134</v>
      </c>
      <c r="O137" s="31">
        <f t="shared" si="30"/>
        <v>10437875.278245691</v>
      </c>
      <c r="P137" s="31">
        <f t="shared" si="22"/>
        <v>0</v>
      </c>
      <c r="Q137" s="15">
        <f t="shared" si="24"/>
        <v>229975330.52615523</v>
      </c>
    </row>
    <row r="138" spans="3:17" ht="15">
      <c r="C138" s="9">
        <v>9</v>
      </c>
      <c r="D138" s="39" t="s">
        <v>38</v>
      </c>
      <c r="E138" s="40">
        <f t="shared" ref="E138:O138" si="31">E45-E76-E107</f>
        <v>132990537.26866911</v>
      </c>
      <c r="F138" s="31">
        <f t="shared" si="31"/>
        <v>18758882.574252799</v>
      </c>
      <c r="G138" s="31">
        <f t="shared" si="31"/>
        <v>-3431149.6260173684</v>
      </c>
      <c r="H138" s="31">
        <f t="shared" si="31"/>
        <v>12995529.796135249</v>
      </c>
      <c r="I138" s="31">
        <f t="shared" si="31"/>
        <v>64205501.957044438</v>
      </c>
      <c r="J138" s="31">
        <f t="shared" si="31"/>
        <v>69340611.564925149</v>
      </c>
      <c r="K138" s="31">
        <f t="shared" si="31"/>
        <v>91336634.63069132</v>
      </c>
      <c r="L138" s="31">
        <f t="shared" si="31"/>
        <v>104635992.87876154</v>
      </c>
      <c r="M138" s="31">
        <f t="shared" si="31"/>
        <v>93503563.265626952</v>
      </c>
      <c r="N138" s="31">
        <f t="shared" si="31"/>
        <v>151251222.01737186</v>
      </c>
      <c r="O138" s="31">
        <f t="shared" si="31"/>
        <v>131904251.00990054</v>
      </c>
      <c r="P138" s="31">
        <f t="shared" si="22"/>
        <v>0</v>
      </c>
      <c r="Q138" s="15">
        <f t="shared" si="24"/>
        <v>867491577.33736157</v>
      </c>
    </row>
    <row r="139" spans="3:17" ht="15">
      <c r="C139" s="9">
        <v>10</v>
      </c>
      <c r="D139" s="39" t="s">
        <v>39</v>
      </c>
      <c r="E139" s="40">
        <f t="shared" ref="E139:O139" si="32">E46-E77-E108</f>
        <v>66776958.859952942</v>
      </c>
      <c r="F139" s="31">
        <f t="shared" si="32"/>
        <v>15652048.661912151</v>
      </c>
      <c r="G139" s="31">
        <f t="shared" si="32"/>
        <v>37961502.903560497</v>
      </c>
      <c r="H139" s="31">
        <f t="shared" si="32"/>
        <v>82438331.218422756</v>
      </c>
      <c r="I139" s="31">
        <f t="shared" si="32"/>
        <v>69939761.259878129</v>
      </c>
      <c r="J139" s="31">
        <f t="shared" si="32"/>
        <v>59340322.145983383</v>
      </c>
      <c r="K139" s="31">
        <f t="shared" si="32"/>
        <v>58026141.662625782</v>
      </c>
      <c r="L139" s="31">
        <f t="shared" si="32"/>
        <v>82732849.34965983</v>
      </c>
      <c r="M139" s="31">
        <f t="shared" si="32"/>
        <v>71795011.716090858</v>
      </c>
      <c r="N139" s="31">
        <f t="shared" si="32"/>
        <v>97733487.306691051</v>
      </c>
      <c r="O139" s="31">
        <f t="shared" si="32"/>
        <v>97972774.501911357</v>
      </c>
      <c r="P139" s="31">
        <f t="shared" si="22"/>
        <v>0</v>
      </c>
      <c r="Q139" s="15">
        <f t="shared" si="24"/>
        <v>740369189.58668888</v>
      </c>
    </row>
    <row r="140" spans="3:17" ht="15">
      <c r="C140" s="9">
        <v>11</v>
      </c>
      <c r="D140" s="39" t="s">
        <v>40</v>
      </c>
      <c r="E140" s="40">
        <f t="shared" ref="E140:O140" si="33">E47-E78-E109</f>
        <v>33952778.287913136</v>
      </c>
      <c r="F140" s="31">
        <f t="shared" si="33"/>
        <v>6616921.9877539277</v>
      </c>
      <c r="G140" s="31">
        <f t="shared" si="33"/>
        <v>52729835.648820437</v>
      </c>
      <c r="H140" s="31">
        <f t="shared" si="33"/>
        <v>57638708.946339063</v>
      </c>
      <c r="I140" s="31">
        <f t="shared" si="33"/>
        <v>73656213.318264142</v>
      </c>
      <c r="J140" s="31">
        <f t="shared" si="33"/>
        <v>66479809.280438803</v>
      </c>
      <c r="K140" s="31">
        <f t="shared" si="33"/>
        <v>58186025.969209187</v>
      </c>
      <c r="L140" s="31">
        <f t="shared" si="33"/>
        <v>44947789.006442219</v>
      </c>
      <c r="M140" s="31">
        <f t="shared" si="33"/>
        <v>35834460.169545598</v>
      </c>
      <c r="N140" s="31">
        <f t="shared" si="33"/>
        <v>33262093.80378551</v>
      </c>
      <c r="O140" s="31">
        <f t="shared" si="33"/>
        <v>-352605.80754089449</v>
      </c>
      <c r="P140" s="31">
        <f t="shared" si="22"/>
        <v>0</v>
      </c>
      <c r="Q140" s="15">
        <f t="shared" si="24"/>
        <v>462952030.61097109</v>
      </c>
    </row>
    <row r="141" spans="3:17" ht="15">
      <c r="C141" s="9">
        <v>12</v>
      </c>
      <c r="D141" s="42" t="s">
        <v>41</v>
      </c>
      <c r="E141" s="40">
        <f t="shared" ref="E141:O141" si="34">E48-E79-E110</f>
        <v>51994100.85364648</v>
      </c>
      <c r="F141" s="31">
        <f t="shared" si="34"/>
        <v>17389347.176292792</v>
      </c>
      <c r="G141" s="31">
        <f t="shared" si="34"/>
        <v>82647990.867528275</v>
      </c>
      <c r="H141" s="31">
        <f t="shared" si="34"/>
        <v>90755320.052690804</v>
      </c>
      <c r="I141" s="31">
        <f t="shared" si="34"/>
        <v>71375524.018017709</v>
      </c>
      <c r="J141" s="31">
        <f t="shared" si="34"/>
        <v>43271981.290549852</v>
      </c>
      <c r="K141" s="31">
        <f t="shared" si="34"/>
        <v>75274091.790616482</v>
      </c>
      <c r="L141" s="31">
        <f t="shared" si="34"/>
        <v>116473102.86675267</v>
      </c>
      <c r="M141" s="31">
        <f t="shared" si="34"/>
        <v>98663609.662190452</v>
      </c>
      <c r="N141" s="31">
        <f t="shared" si="34"/>
        <v>38507258.186972007</v>
      </c>
      <c r="O141" s="31">
        <f t="shared" si="34"/>
        <v>108165846.95955558</v>
      </c>
      <c r="P141" s="31">
        <f t="shared" si="22"/>
        <v>0</v>
      </c>
      <c r="Q141" s="15">
        <f t="shared" si="24"/>
        <v>794518173.7248131</v>
      </c>
    </row>
    <row r="142" spans="3:17" ht="15">
      <c r="C142" s="9">
        <v>13</v>
      </c>
      <c r="D142" s="39" t="s">
        <v>42</v>
      </c>
      <c r="E142" s="40">
        <f t="shared" ref="E142:O142" si="35">E49-E80-E111</f>
        <v>97623581.136172593</v>
      </c>
      <c r="F142" s="31">
        <f t="shared" si="35"/>
        <v>25289764.272258818</v>
      </c>
      <c r="G142" s="31">
        <f t="shared" si="35"/>
        <v>139623358.99297854</v>
      </c>
      <c r="H142" s="31">
        <f t="shared" si="35"/>
        <v>118532685.09399755</v>
      </c>
      <c r="I142" s="31">
        <f t="shared" si="35"/>
        <v>185392833.54102883</v>
      </c>
      <c r="J142" s="31">
        <f t="shared" si="35"/>
        <v>229518906.13361689</v>
      </c>
      <c r="K142" s="31">
        <f t="shared" si="35"/>
        <v>243341136.12092331</v>
      </c>
      <c r="L142" s="31">
        <f t="shared" si="35"/>
        <v>264862410.99114919</v>
      </c>
      <c r="M142" s="31">
        <f t="shared" si="35"/>
        <v>246586813.24644557</v>
      </c>
      <c r="N142" s="31">
        <f t="shared" si="35"/>
        <v>300662718.85591555</v>
      </c>
      <c r="O142" s="31">
        <f t="shared" si="35"/>
        <v>265342224.75587225</v>
      </c>
      <c r="P142" s="31">
        <f t="shared" si="22"/>
        <v>0</v>
      </c>
      <c r="Q142" s="15">
        <f t="shared" si="24"/>
        <v>2116776433.1403592</v>
      </c>
    </row>
    <row r="143" spans="3:17" ht="15">
      <c r="C143" s="9">
        <v>14</v>
      </c>
      <c r="D143" s="39" t="s">
        <v>43</v>
      </c>
      <c r="E143" s="40">
        <f t="shared" ref="E143:O143" si="36">E50-E81-E112</f>
        <v>97198064.475062147</v>
      </c>
      <c r="F143" s="31">
        <f t="shared" si="36"/>
        <v>23747233.733495101</v>
      </c>
      <c r="G143" s="31">
        <f t="shared" si="36"/>
        <v>132713635.56164218</v>
      </c>
      <c r="H143" s="31">
        <f t="shared" si="36"/>
        <v>132461465.23671177</v>
      </c>
      <c r="I143" s="31">
        <f t="shared" si="36"/>
        <v>167109896.34926787</v>
      </c>
      <c r="J143" s="31">
        <f t="shared" si="36"/>
        <v>161124885.0727807</v>
      </c>
      <c r="K143" s="31">
        <f t="shared" si="36"/>
        <v>204194972.77033961</v>
      </c>
      <c r="L143" s="31">
        <f t="shared" si="36"/>
        <v>187892602.050798</v>
      </c>
      <c r="M143" s="31">
        <f t="shared" si="36"/>
        <v>116191218.65377803</v>
      </c>
      <c r="N143" s="31">
        <f t="shared" si="36"/>
        <v>156331945.53540897</v>
      </c>
      <c r="O143" s="31">
        <f t="shared" si="36"/>
        <v>202839377.07461247</v>
      </c>
      <c r="P143" s="31">
        <f t="shared" si="22"/>
        <v>0</v>
      </c>
      <c r="Q143" s="15">
        <f t="shared" si="24"/>
        <v>1581805296.5138967</v>
      </c>
    </row>
    <row r="144" spans="3:17" ht="15">
      <c r="C144" s="9">
        <v>15</v>
      </c>
      <c r="D144" s="39" t="s">
        <v>44</v>
      </c>
      <c r="E144" s="40">
        <f t="shared" ref="E144:O144" si="37">E51-E82-E113</f>
        <v>199704563.6781885</v>
      </c>
      <c r="F144" s="31">
        <f t="shared" si="37"/>
        <v>44510025.776339084</v>
      </c>
      <c r="G144" s="31">
        <f t="shared" si="37"/>
        <v>228864810.15580738</v>
      </c>
      <c r="H144" s="31">
        <f t="shared" si="37"/>
        <v>238913938.36531356</v>
      </c>
      <c r="I144" s="31">
        <f t="shared" si="37"/>
        <v>311194134.26558095</v>
      </c>
      <c r="J144" s="31">
        <f t="shared" si="37"/>
        <v>253319721.05325541</v>
      </c>
      <c r="K144" s="31">
        <f t="shared" si="37"/>
        <v>356207036.47341985</v>
      </c>
      <c r="L144" s="31">
        <f t="shared" si="37"/>
        <v>355170554.31836569</v>
      </c>
      <c r="M144" s="31">
        <f t="shared" si="37"/>
        <v>311543987.54874277</v>
      </c>
      <c r="N144" s="31">
        <f t="shared" si="37"/>
        <v>282108744.85138053</v>
      </c>
      <c r="O144" s="31">
        <f t="shared" si="37"/>
        <v>448589860.42386258</v>
      </c>
      <c r="P144" s="31">
        <f t="shared" si="22"/>
        <v>0</v>
      </c>
      <c r="Q144" s="15">
        <f t="shared" si="24"/>
        <v>3030127376.9102559</v>
      </c>
    </row>
    <row r="145" spans="3:17" ht="15">
      <c r="C145" s="9">
        <v>16</v>
      </c>
      <c r="D145" s="39" t="s">
        <v>45</v>
      </c>
      <c r="E145" s="40">
        <f t="shared" ref="E145:O145" si="38">E52-E83-E114</f>
        <v>155520877.37794665</v>
      </c>
      <c r="F145" s="31">
        <f t="shared" si="38"/>
        <v>23293711.034330666</v>
      </c>
      <c r="G145" s="31">
        <f t="shared" si="38"/>
        <v>136455374.39726955</v>
      </c>
      <c r="H145" s="31">
        <f t="shared" si="38"/>
        <v>123324699.23955628</v>
      </c>
      <c r="I145" s="31">
        <f t="shared" si="38"/>
        <v>142637736.4977169</v>
      </c>
      <c r="J145" s="31">
        <f t="shared" si="38"/>
        <v>122833392.11681582</v>
      </c>
      <c r="K145" s="31">
        <f t="shared" si="38"/>
        <v>174422315.56519192</v>
      </c>
      <c r="L145" s="31">
        <f t="shared" si="38"/>
        <v>175990160.30145025</v>
      </c>
      <c r="M145" s="31">
        <f t="shared" si="38"/>
        <v>194072496.885122</v>
      </c>
      <c r="N145" s="31">
        <f t="shared" si="38"/>
        <v>232260462.96505734</v>
      </c>
      <c r="O145" s="31">
        <f t="shared" si="38"/>
        <v>209011450.44237491</v>
      </c>
      <c r="P145" s="31">
        <f t="shared" si="22"/>
        <v>0</v>
      </c>
      <c r="Q145" s="15">
        <f t="shared" si="24"/>
        <v>1689822676.8228323</v>
      </c>
    </row>
    <row r="146" spans="3:17" ht="15">
      <c r="C146" s="9">
        <v>17</v>
      </c>
      <c r="D146" s="39" t="s">
        <v>46</v>
      </c>
      <c r="E146" s="40">
        <f t="shared" ref="E146:O146" si="39">E53-E84-E115</f>
        <v>8823231.6892443188</v>
      </c>
      <c r="F146" s="31">
        <f t="shared" si="39"/>
        <v>497382.63989997329</v>
      </c>
      <c r="G146" s="31">
        <f t="shared" si="39"/>
        <v>8750564.4727408122</v>
      </c>
      <c r="H146" s="31">
        <f t="shared" si="39"/>
        <v>18707341.921936329</v>
      </c>
      <c r="I146" s="31">
        <f t="shared" si="39"/>
        <v>-17406119.318999998</v>
      </c>
      <c r="J146" s="31">
        <f t="shared" si="39"/>
        <v>-13824353.083060332</v>
      </c>
      <c r="K146" s="31">
        <f t="shared" si="39"/>
        <v>-12232104.9625827</v>
      </c>
      <c r="L146" s="31">
        <f t="shared" si="39"/>
        <v>-7063961.5709515912</v>
      </c>
      <c r="M146" s="31">
        <f t="shared" si="39"/>
        <v>77454587.517821535</v>
      </c>
      <c r="N146" s="31">
        <f t="shared" si="39"/>
        <v>98809215.474883825</v>
      </c>
      <c r="O146" s="31">
        <f t="shared" si="39"/>
        <v>-8329456.85891739</v>
      </c>
      <c r="P146" s="31">
        <f t="shared" si="22"/>
        <v>0</v>
      </c>
      <c r="Q146" s="15">
        <f t="shared" si="24"/>
        <v>154186327.9220148</v>
      </c>
    </row>
    <row r="147" spans="3:17" ht="15">
      <c r="C147" s="9">
        <v>18</v>
      </c>
      <c r="D147" s="41" t="s">
        <v>47</v>
      </c>
      <c r="E147" s="40">
        <f t="shared" ref="E147:O147" si="40">E54-E85-E116</f>
        <v>0</v>
      </c>
      <c r="F147" s="31">
        <f t="shared" si="40"/>
        <v>0</v>
      </c>
      <c r="G147" s="31">
        <f t="shared" si="40"/>
        <v>0</v>
      </c>
      <c r="H147" s="31">
        <f t="shared" si="40"/>
        <v>0</v>
      </c>
      <c r="I147" s="31">
        <f t="shared" si="40"/>
        <v>0</v>
      </c>
      <c r="J147" s="31">
        <f t="shared" si="40"/>
        <v>4870468.6008679233</v>
      </c>
      <c r="K147" s="31">
        <f t="shared" si="40"/>
        <v>0</v>
      </c>
      <c r="L147" s="31">
        <f t="shared" si="40"/>
        <v>5794096.136008963</v>
      </c>
      <c r="M147" s="31">
        <f t="shared" si="40"/>
        <v>32120693.523607828</v>
      </c>
      <c r="N147" s="31">
        <f t="shared" si="40"/>
        <v>32854858.363937538</v>
      </c>
      <c r="O147" s="31">
        <f t="shared" si="40"/>
        <v>43599882.231231824</v>
      </c>
      <c r="P147" s="31">
        <f t="shared" si="22"/>
        <v>0</v>
      </c>
      <c r="Q147" s="15">
        <f t="shared" si="24"/>
        <v>119239998.85565408</v>
      </c>
    </row>
    <row r="148" spans="3:17" ht="15">
      <c r="C148" s="9">
        <v>19</v>
      </c>
      <c r="D148" s="39" t="s">
        <v>48</v>
      </c>
      <c r="E148" s="40">
        <f t="shared" ref="E148:O148" si="41">E55-E86-E117</f>
        <v>169008388.55596405</v>
      </c>
      <c r="F148" s="31">
        <f t="shared" si="41"/>
        <v>23336975.748644471</v>
      </c>
      <c r="G148" s="31">
        <f t="shared" si="41"/>
        <v>131212888.25059496</v>
      </c>
      <c r="H148" s="31">
        <f t="shared" si="41"/>
        <v>96912608.084846422</v>
      </c>
      <c r="I148" s="31">
        <f t="shared" si="41"/>
        <v>143669634.54286975</v>
      </c>
      <c r="J148" s="31">
        <f t="shared" si="41"/>
        <v>122269322.11336781</v>
      </c>
      <c r="K148" s="31">
        <f t="shared" si="41"/>
        <v>159129745.45324457</v>
      </c>
      <c r="L148" s="31">
        <f t="shared" si="41"/>
        <v>173110917.90080112</v>
      </c>
      <c r="M148" s="31">
        <f t="shared" si="41"/>
        <v>203974057.49121606</v>
      </c>
      <c r="N148" s="31">
        <f t="shared" si="41"/>
        <v>254073423.83217254</v>
      </c>
      <c r="O148" s="31">
        <f t="shared" si="41"/>
        <v>191917168.04380032</v>
      </c>
      <c r="P148" s="31">
        <f t="shared" si="22"/>
        <v>0</v>
      </c>
      <c r="Q148" s="15">
        <f t="shared" si="24"/>
        <v>1668615130.0175221</v>
      </c>
    </row>
    <row r="149" spans="3:17" ht="15">
      <c r="C149" s="9">
        <v>20</v>
      </c>
      <c r="D149" s="39" t="s">
        <v>49</v>
      </c>
      <c r="E149" s="40">
        <f t="shared" ref="E149:O149" si="42">E56-E87-E118</f>
        <v>107810640.12826188</v>
      </c>
      <c r="F149" s="31">
        <f t="shared" si="42"/>
        <v>17820844.634149268</v>
      </c>
      <c r="G149" s="31">
        <f t="shared" si="42"/>
        <v>88850392.380942374</v>
      </c>
      <c r="H149" s="31">
        <f t="shared" si="42"/>
        <v>87189639.093090147</v>
      </c>
      <c r="I149" s="31">
        <f t="shared" si="42"/>
        <v>42491506.106409922</v>
      </c>
      <c r="J149" s="31">
        <f t="shared" si="42"/>
        <v>35206470.568112895</v>
      </c>
      <c r="K149" s="31">
        <f t="shared" si="42"/>
        <v>103641032.96832861</v>
      </c>
      <c r="L149" s="31">
        <f t="shared" si="42"/>
        <v>114160379.01774038</v>
      </c>
      <c r="M149" s="31">
        <f t="shared" si="42"/>
        <v>92664237.408692658</v>
      </c>
      <c r="N149" s="31">
        <f t="shared" si="42"/>
        <v>190001809.84908059</v>
      </c>
      <c r="O149" s="31">
        <f t="shared" si="42"/>
        <v>98998884.080781311</v>
      </c>
      <c r="P149" s="31">
        <f t="shared" si="22"/>
        <v>0</v>
      </c>
      <c r="Q149" s="15">
        <f t="shared" si="24"/>
        <v>978835836.2355901</v>
      </c>
    </row>
    <row r="150" spans="3:17" ht="15">
      <c r="C150" s="9">
        <v>21</v>
      </c>
      <c r="D150" s="41" t="s">
        <v>50</v>
      </c>
      <c r="E150" s="40">
        <f t="shared" ref="E150:O150" si="43">E57-E88-E119</f>
        <v>0</v>
      </c>
      <c r="F150" s="31">
        <f t="shared" si="43"/>
        <v>17516330.242010064</v>
      </c>
      <c r="G150" s="31">
        <f t="shared" si="43"/>
        <v>67523682.865132391</v>
      </c>
      <c r="H150" s="31">
        <f t="shared" si="43"/>
        <v>-798358.06</v>
      </c>
      <c r="I150" s="31">
        <f t="shared" si="43"/>
        <v>-1006894.8900426424</v>
      </c>
      <c r="J150" s="31">
        <f t="shared" si="43"/>
        <v>-901547.7408375059</v>
      </c>
      <c r="K150" s="31">
        <f t="shared" si="43"/>
        <v>9722676.1789628454</v>
      </c>
      <c r="L150" s="31">
        <f t="shared" si="43"/>
        <v>3408805.5318343439</v>
      </c>
      <c r="M150" s="31">
        <f t="shared" si="43"/>
        <v>15004914.357260073</v>
      </c>
      <c r="N150" s="31">
        <f t="shared" si="43"/>
        <v>-1573362.5505733984</v>
      </c>
      <c r="O150" s="31">
        <f t="shared" si="43"/>
        <v>-1301914.6683753619</v>
      </c>
      <c r="P150" s="31">
        <f t="shared" si="22"/>
        <v>0</v>
      </c>
      <c r="Q150" s="15">
        <f t="shared" si="24"/>
        <v>107594331.26537082</v>
      </c>
    </row>
    <row r="151" spans="3:17" ht="15">
      <c r="C151" s="9">
        <v>22</v>
      </c>
      <c r="D151" s="39" t="s">
        <v>51</v>
      </c>
      <c r="E151" s="40">
        <f t="shared" ref="E151:O151" si="44">E58-E89-E120</f>
        <v>31932383.343418546</v>
      </c>
      <c r="F151" s="31">
        <f t="shared" si="44"/>
        <v>8297621.9728727564</v>
      </c>
      <c r="G151" s="31">
        <f t="shared" si="44"/>
        <v>20391678.605797131</v>
      </c>
      <c r="H151" s="31">
        <f t="shared" si="44"/>
        <v>31305258.024696808</v>
      </c>
      <c r="I151" s="31">
        <f t="shared" si="44"/>
        <v>21844828.603319887</v>
      </c>
      <c r="J151" s="31">
        <f t="shared" si="44"/>
        <v>46883764.903114669</v>
      </c>
      <c r="K151" s="31">
        <f t="shared" si="44"/>
        <v>73661867.180161923</v>
      </c>
      <c r="L151" s="31">
        <f t="shared" si="44"/>
        <v>77072739.583336011</v>
      </c>
      <c r="M151" s="31">
        <f t="shared" si="44"/>
        <v>46456817.862250172</v>
      </c>
      <c r="N151" s="31">
        <f t="shared" si="44"/>
        <v>77315965.873297006</v>
      </c>
      <c r="O151" s="31">
        <f t="shared" si="44"/>
        <v>64395746.107785851</v>
      </c>
      <c r="P151" s="31">
        <f t="shared" si="22"/>
        <v>0</v>
      </c>
      <c r="Q151" s="15">
        <f t="shared" si="24"/>
        <v>499558672.06005073</v>
      </c>
    </row>
    <row r="152" spans="3:17" ht="15">
      <c r="C152" s="9">
        <v>23</v>
      </c>
      <c r="D152" s="39" t="s">
        <v>52</v>
      </c>
      <c r="E152" s="40">
        <f t="shared" ref="E152:O152" si="45">E59-E90-E121</f>
        <v>64798879.165622398</v>
      </c>
      <c r="F152" s="31">
        <f t="shared" si="45"/>
        <v>15953578.596328698</v>
      </c>
      <c r="G152" s="31">
        <f t="shared" si="45"/>
        <v>84442178.140893087</v>
      </c>
      <c r="H152" s="31">
        <f t="shared" si="45"/>
        <v>70793064.605196163</v>
      </c>
      <c r="I152" s="31">
        <f t="shared" si="45"/>
        <v>61402646.859503008</v>
      </c>
      <c r="J152" s="31">
        <f t="shared" si="45"/>
        <v>58697776.049467824</v>
      </c>
      <c r="K152" s="31">
        <f t="shared" si="45"/>
        <v>111222996.55798021</v>
      </c>
      <c r="L152" s="31">
        <f t="shared" si="45"/>
        <v>111264253.11321625</v>
      </c>
      <c r="M152" s="31">
        <f t="shared" si="45"/>
        <v>99023088.600000814</v>
      </c>
      <c r="N152" s="31">
        <f t="shared" si="45"/>
        <v>117102491.01881349</v>
      </c>
      <c r="O152" s="31">
        <f t="shared" si="45"/>
        <v>111517473.05768457</v>
      </c>
      <c r="P152" s="31">
        <f t="shared" si="22"/>
        <v>0</v>
      </c>
      <c r="Q152" s="15">
        <f t="shared" si="24"/>
        <v>906218425.76470661</v>
      </c>
    </row>
    <row r="153" spans="3:17" ht="15">
      <c r="C153" s="9">
        <v>24</v>
      </c>
      <c r="D153" s="39" t="s">
        <v>53</v>
      </c>
      <c r="E153" s="40">
        <f t="shared" ref="E153:O153" si="46">E60-E91-E122</f>
        <v>95330367.428027466</v>
      </c>
      <c r="F153" s="31">
        <f t="shared" si="46"/>
        <v>22712918.49660635</v>
      </c>
      <c r="G153" s="31">
        <f t="shared" si="46"/>
        <v>147450928.62693334</v>
      </c>
      <c r="H153" s="31">
        <f t="shared" si="46"/>
        <v>66231980.07131312</v>
      </c>
      <c r="I153" s="31">
        <f t="shared" si="46"/>
        <v>49546074.417369165</v>
      </c>
      <c r="J153" s="31">
        <f t="shared" si="46"/>
        <v>86755917.45413965</v>
      </c>
      <c r="K153" s="31">
        <f t="shared" si="46"/>
        <v>231937253.04263532</v>
      </c>
      <c r="L153" s="31">
        <f t="shared" si="46"/>
        <v>346096041.89625365</v>
      </c>
      <c r="M153" s="31">
        <f t="shared" si="46"/>
        <v>293055018.25526637</v>
      </c>
      <c r="N153" s="31">
        <f t="shared" si="46"/>
        <v>293619807.69258815</v>
      </c>
      <c r="O153" s="31">
        <f t="shared" si="46"/>
        <v>273759472.57007754</v>
      </c>
      <c r="P153" s="31">
        <f t="shared" si="22"/>
        <v>0</v>
      </c>
      <c r="Q153" s="15">
        <f t="shared" si="24"/>
        <v>1906495779.95121</v>
      </c>
    </row>
    <row r="154" spans="3:17" ht="15.75" thickBot="1">
      <c r="C154" s="17">
        <v>25</v>
      </c>
      <c r="D154" s="44" t="s">
        <v>54</v>
      </c>
      <c r="E154" s="40">
        <f t="shared" ref="E154:O154" si="47">E61-E92-E123</f>
        <v>0</v>
      </c>
      <c r="F154" s="31">
        <f t="shared" si="47"/>
        <v>0</v>
      </c>
      <c r="G154" s="31">
        <f t="shared" si="47"/>
        <v>0</v>
      </c>
      <c r="H154" s="31">
        <f t="shared" si="47"/>
        <v>0</v>
      </c>
      <c r="I154" s="31">
        <f t="shared" si="47"/>
        <v>0</v>
      </c>
      <c r="J154" s="31">
        <f t="shared" si="47"/>
        <v>0</v>
      </c>
      <c r="K154" s="31">
        <f t="shared" si="47"/>
        <v>0</v>
      </c>
      <c r="L154" s="31">
        <f t="shared" si="47"/>
        <v>0</v>
      </c>
      <c r="M154" s="31">
        <f t="shared" si="47"/>
        <v>0</v>
      </c>
      <c r="N154" s="31">
        <f t="shared" si="47"/>
        <v>0</v>
      </c>
      <c r="O154" s="31">
        <f t="shared" si="47"/>
        <v>257940.40836565848</v>
      </c>
      <c r="P154" s="31">
        <f t="shared" si="22"/>
        <v>0</v>
      </c>
      <c r="Q154" s="15">
        <f t="shared" si="24"/>
        <v>257940.40836565848</v>
      </c>
    </row>
    <row r="155" spans="3:17" ht="16.5" thickBot="1">
      <c r="C155" s="27"/>
      <c r="D155" s="45" t="s">
        <v>4</v>
      </c>
      <c r="E155" s="46">
        <f>SUM(E130:E154)</f>
        <v>2456604343.2576642</v>
      </c>
      <c r="F155" s="46">
        <f t="shared" ref="F155:Q155" si="48">SUM(F130:F154)</f>
        <v>447513997.97420704</v>
      </c>
      <c r="G155" s="46">
        <f t="shared" si="48"/>
        <v>2337727555.2459822</v>
      </c>
      <c r="H155" s="46">
        <f t="shared" si="48"/>
        <v>2131875237.5062528</v>
      </c>
      <c r="I155" s="46">
        <f t="shared" si="48"/>
        <v>2514999896.2849078</v>
      </c>
      <c r="J155" s="46">
        <f t="shared" si="48"/>
        <v>2078075188.0469811</v>
      </c>
      <c r="K155" s="46">
        <f t="shared" si="48"/>
        <v>2714711362.5074353</v>
      </c>
      <c r="L155" s="46">
        <f t="shared" si="48"/>
        <v>3054032400.4496946</v>
      </c>
      <c r="M155" s="46">
        <f t="shared" si="48"/>
        <v>2847786789.6056581</v>
      </c>
      <c r="N155" s="46">
        <f t="shared" si="48"/>
        <v>3520386829.679882</v>
      </c>
      <c r="O155" s="46">
        <f t="shared" si="48"/>
        <v>3283360134.0643673</v>
      </c>
      <c r="P155" s="46">
        <f t="shared" si="48"/>
        <v>0</v>
      </c>
      <c r="Q155" s="47">
        <f t="shared" si="48"/>
        <v>27387073734.623043</v>
      </c>
    </row>
    <row r="157" spans="3:17"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9" spans="3:17">
      <c r="Q159" s="52"/>
    </row>
  </sheetData>
  <sortState ref="S66:T85">
    <sortCondition ref="S66"/>
  </sortState>
  <mergeCells count="15">
    <mergeCell ref="E4:Q4"/>
    <mergeCell ref="C5:D5"/>
    <mergeCell ref="E5:Q5"/>
    <mergeCell ref="E65:Q65"/>
    <mergeCell ref="C66:D66"/>
    <mergeCell ref="E66:Q66"/>
    <mergeCell ref="E34:Q34"/>
    <mergeCell ref="C35:D35"/>
    <mergeCell ref="E35:Q35"/>
    <mergeCell ref="E96:Q96"/>
    <mergeCell ref="C97:D97"/>
    <mergeCell ref="E97:Q97"/>
    <mergeCell ref="E127:Q127"/>
    <mergeCell ref="C128:D128"/>
    <mergeCell ref="E128:Q12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76"/>
  <sheetViews>
    <sheetView zoomScale="70" zoomScaleNormal="70" workbookViewId="0">
      <selection activeCell="F35" sqref="F35"/>
    </sheetView>
  </sheetViews>
  <sheetFormatPr defaultRowHeight="14.25"/>
  <cols>
    <col min="1" max="2" width="9.140625" style="1"/>
    <col min="3" max="3" width="5.140625" style="1" bestFit="1" customWidth="1"/>
    <col min="4" max="4" width="22.85546875" style="1" customWidth="1"/>
    <col min="5" max="5" width="13.5703125" style="1" bestFit="1" customWidth="1"/>
    <col min="6" max="6" width="18.5703125" style="1" bestFit="1" customWidth="1"/>
    <col min="7" max="7" width="18.85546875" style="1" bestFit="1" customWidth="1"/>
    <col min="8" max="8" width="18.5703125" style="1" bestFit="1" customWidth="1"/>
    <col min="9" max="9" width="18.140625" style="1" bestFit="1" customWidth="1"/>
    <col min="10" max="11" width="18.85546875" style="1" bestFit="1" customWidth="1"/>
    <col min="12" max="12" width="18.5703125" style="1" bestFit="1" customWidth="1"/>
    <col min="13" max="13" width="18.85546875" style="1" bestFit="1" customWidth="1"/>
    <col min="14" max="15" width="20" style="1" bestFit="1" customWidth="1"/>
    <col min="16" max="16" width="18.85546875" style="1" bestFit="1" customWidth="1"/>
    <col min="17" max="17" width="8.28515625" style="1" bestFit="1" customWidth="1"/>
    <col min="18" max="18" width="19.7109375" style="1" bestFit="1" customWidth="1"/>
    <col min="19" max="19" width="14.85546875" style="1" bestFit="1" customWidth="1"/>
    <col min="20" max="22" width="20.7109375" style="1" bestFit="1" customWidth="1"/>
    <col min="23" max="23" width="20.42578125" style="1" bestFit="1" customWidth="1"/>
    <col min="24" max="24" width="20.7109375" style="1" bestFit="1" customWidth="1"/>
    <col min="25" max="25" width="17.7109375" style="1" bestFit="1" customWidth="1"/>
    <col min="26" max="26" width="16.85546875" style="1" bestFit="1" customWidth="1"/>
    <col min="27" max="27" width="17.7109375" style="1" bestFit="1" customWidth="1"/>
    <col min="28" max="31" width="6.85546875" style="1" bestFit="1" customWidth="1"/>
    <col min="32" max="32" width="18.5703125" style="1" bestFit="1" customWidth="1"/>
    <col min="33" max="33" width="6.85546875" style="1" bestFit="1" customWidth="1"/>
    <col min="34" max="35" width="18.5703125" style="1" bestFit="1" customWidth="1"/>
    <col min="36" max="36" width="16.85546875" style="1" bestFit="1" customWidth="1"/>
    <col min="37" max="37" width="17.7109375" style="1" bestFit="1" customWidth="1"/>
    <col min="38" max="16384" width="9.140625" style="1"/>
  </cols>
  <sheetData>
    <row r="1" spans="3:20" ht="15" thickBot="1"/>
    <row r="2" spans="3:20" ht="15" thickBot="1">
      <c r="C2" s="2"/>
      <c r="D2" s="3"/>
      <c r="E2" s="3"/>
      <c r="F2" s="65" t="s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3:20" ht="15.75" thickBot="1">
      <c r="C3" s="68"/>
      <c r="D3" s="69"/>
      <c r="E3" s="4"/>
      <c r="F3" s="65" t="s">
        <v>1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</row>
    <row r="4" spans="3:20" ht="15.75">
      <c r="C4" s="5" t="s">
        <v>2</v>
      </c>
      <c r="D4" s="6" t="s">
        <v>3</v>
      </c>
      <c r="E4" s="6"/>
      <c r="F4" s="7">
        <v>42370</v>
      </c>
      <c r="G4" s="7">
        <v>42401</v>
      </c>
      <c r="H4" s="7">
        <v>42430</v>
      </c>
      <c r="I4" s="7">
        <v>42461</v>
      </c>
      <c r="J4" s="7">
        <v>42491</v>
      </c>
      <c r="K4" s="7">
        <v>42522</v>
      </c>
      <c r="L4" s="7">
        <v>42552</v>
      </c>
      <c r="M4" s="7">
        <v>42583</v>
      </c>
      <c r="N4" s="7">
        <v>42614</v>
      </c>
      <c r="O4" s="7">
        <v>42644</v>
      </c>
      <c r="P4" s="7">
        <v>42675</v>
      </c>
      <c r="Q4" s="7">
        <v>42705</v>
      </c>
      <c r="R4" s="8" t="s">
        <v>4</v>
      </c>
    </row>
    <row r="5" spans="3:20" ht="15">
      <c r="C5" s="9">
        <v>1</v>
      </c>
      <c r="D5" s="10" t="s">
        <v>5</v>
      </c>
      <c r="E5" s="10" t="s">
        <v>6</v>
      </c>
      <c r="F5" s="11">
        <f>'[1]Load Participant'!K7</f>
        <v>4467545497.1741905</v>
      </c>
      <c r="G5" s="11">
        <f>'[1]Load Participant'!K36</f>
        <v>4390057742.0359325</v>
      </c>
      <c r="H5" s="11">
        <f>'[1]Load Participant'!K65</f>
        <v>3931829060.5176339</v>
      </c>
      <c r="I5" s="11">
        <f>'[1]Load Participant'!K94</f>
        <v>3494490210.3170981</v>
      </c>
      <c r="J5" s="11">
        <f>'[1]Load Participant'!K123</f>
        <v>4053909363.1943879</v>
      </c>
      <c r="K5" s="11">
        <f>'[1]Load Participant'!K152</f>
        <v>3006621298.316617</v>
      </c>
      <c r="L5" s="11">
        <f>'[1]Load Participant'!K181</f>
        <v>3577626767.1932139</v>
      </c>
      <c r="M5" s="11">
        <f>'[1]Load Participant'!K210</f>
        <v>4169235427.3097601</v>
      </c>
      <c r="N5" s="12">
        <f>'[1]Load Participant'!K239</f>
        <v>4147420762.8047318</v>
      </c>
      <c r="O5" s="12">
        <f>'[1]Load Participant'!K268</f>
        <v>4746591473.8980227</v>
      </c>
      <c r="P5" s="13">
        <f>'[1]Load Participant'!K297</f>
        <v>5007588842.9655714</v>
      </c>
      <c r="Q5" s="14">
        <v>0</v>
      </c>
      <c r="R5" s="15">
        <f>SUM(F5:Q5)</f>
        <v>44992916445.727158</v>
      </c>
      <c r="T5" s="16"/>
    </row>
    <row r="6" spans="3:20" ht="15">
      <c r="C6" s="9">
        <v>2</v>
      </c>
      <c r="D6" s="10" t="s">
        <v>7</v>
      </c>
      <c r="E6" s="10" t="s">
        <v>6</v>
      </c>
      <c r="F6" s="11">
        <f>'[1]Load Participant'!K8</f>
        <v>2748025671.3337584</v>
      </c>
      <c r="G6" s="11">
        <f>'[1]Load Participant'!K37</f>
        <v>2500902232.3816929</v>
      </c>
      <c r="H6" s="11">
        <f>'[1]Load Participant'!K66</f>
        <v>2071695548.2446423</v>
      </c>
      <c r="I6" s="11">
        <f>'[1]Load Participant'!K95</f>
        <v>2155451714.1946969</v>
      </c>
      <c r="J6" s="11">
        <f>'[1]Load Participant'!K124</f>
        <v>2685687830.736207</v>
      </c>
      <c r="K6" s="11">
        <f>'[1]Load Participant'!K153</f>
        <v>2358436730.8193269</v>
      </c>
      <c r="L6" s="11">
        <f>'[1]Load Participant'!K182</f>
        <v>3104913455.0795226</v>
      </c>
      <c r="M6" s="11">
        <f>'[1]Load Participant'!K211</f>
        <v>3114113951.6557484</v>
      </c>
      <c r="N6" s="12">
        <f>'[1]Load Participant'!K240</f>
        <v>3164246492.3417306</v>
      </c>
      <c r="O6" s="12">
        <f>'[1]Load Participant'!K269</f>
        <v>3559696293.0091739</v>
      </c>
      <c r="P6" s="13">
        <f>'[1]Load Participant'!K298</f>
        <v>2902187763.1484513</v>
      </c>
      <c r="Q6" s="14">
        <v>0</v>
      </c>
      <c r="R6" s="15">
        <f t="shared" ref="R6:R14" si="0">SUM(F6:Q6)</f>
        <v>30365357682.944954</v>
      </c>
      <c r="T6" s="16"/>
    </row>
    <row r="7" spans="3:20" ht="15">
      <c r="C7" s="9">
        <v>3</v>
      </c>
      <c r="D7" s="10" t="s">
        <v>8</v>
      </c>
      <c r="E7" s="10" t="s">
        <v>6</v>
      </c>
      <c r="F7" s="11">
        <f>'[1]Load Participant'!K9</f>
        <v>2997901772.1766644</v>
      </c>
      <c r="G7" s="11">
        <f>'[1]Load Participant'!K38</f>
        <v>2260301454.3723006</v>
      </c>
      <c r="H7" s="11">
        <f>'[1]Load Participant'!K67</f>
        <v>1817907175.5396378</v>
      </c>
      <c r="I7" s="11">
        <f>'[1]Load Participant'!K96</f>
        <v>1274058231.824785</v>
      </c>
      <c r="J7" s="11">
        <f>'[1]Load Participant'!K125</f>
        <v>1556786935.4251935</v>
      </c>
      <c r="K7" s="11">
        <f>'[1]Load Participant'!K154</f>
        <v>1368707595.2068658</v>
      </c>
      <c r="L7" s="11">
        <f>'[1]Load Participant'!K183</f>
        <v>2315012524.1376648</v>
      </c>
      <c r="M7" s="11">
        <f>'[1]Load Participant'!K212</f>
        <v>3600815096.28901</v>
      </c>
      <c r="N7" s="12">
        <f>'[1]Load Participant'!K241</f>
        <v>3864053349.4901204</v>
      </c>
      <c r="O7" s="12">
        <f>'[1]Load Participant'!K270</f>
        <v>3848187964.4438624</v>
      </c>
      <c r="P7" s="13">
        <f>'[1]Load Participant'!K299</f>
        <v>3576167809.8125501</v>
      </c>
      <c r="Q7" s="14">
        <v>0</v>
      </c>
      <c r="R7" s="15">
        <f t="shared" si="0"/>
        <v>28479899908.718655</v>
      </c>
      <c r="T7" s="16"/>
    </row>
    <row r="8" spans="3:20" ht="15">
      <c r="C8" s="9">
        <v>4</v>
      </c>
      <c r="D8" s="10" t="s">
        <v>9</v>
      </c>
      <c r="E8" s="10" t="s">
        <v>6</v>
      </c>
      <c r="F8" s="11">
        <f>'[1]Load Participant'!K10</f>
        <v>3760045465.5164261</v>
      </c>
      <c r="G8" s="11">
        <f>'[1]Load Participant'!K39</f>
        <v>3433328599.6980581</v>
      </c>
      <c r="H8" s="11">
        <f>'[1]Load Participant'!K68</f>
        <v>2994063050.8621521</v>
      </c>
      <c r="I8" s="11">
        <f>'[1]Load Participant'!K97</f>
        <v>2685962115.8386555</v>
      </c>
      <c r="J8" s="11">
        <f>'[1]Load Participant'!K126</f>
        <v>3500154052.972024</v>
      </c>
      <c r="K8" s="11">
        <f>'[1]Load Participant'!K155</f>
        <v>2688095720.366159</v>
      </c>
      <c r="L8" s="11">
        <f>'[1]Load Participant'!K184</f>
        <v>2770085995.217268</v>
      </c>
      <c r="M8" s="11">
        <f>'[1]Load Participant'!K213</f>
        <v>3540770952.5227461</v>
      </c>
      <c r="N8" s="12">
        <f>'[1]Load Participant'!K242</f>
        <v>3866220972.3780127</v>
      </c>
      <c r="O8" s="12">
        <f>'[1]Load Participant'!K271</f>
        <v>3905409720.2404132</v>
      </c>
      <c r="P8" s="13">
        <f>'[1]Load Participant'!K300</f>
        <v>3826918264.2822394</v>
      </c>
      <c r="Q8" s="14">
        <v>0</v>
      </c>
      <c r="R8" s="15">
        <f t="shared" si="0"/>
        <v>36971054909.894157</v>
      </c>
      <c r="T8" s="16"/>
    </row>
    <row r="9" spans="3:20" ht="15">
      <c r="C9" s="9">
        <v>5</v>
      </c>
      <c r="D9" s="10" t="s">
        <v>10</v>
      </c>
      <c r="E9" s="10" t="s">
        <v>6</v>
      </c>
      <c r="F9" s="11">
        <f>'[1]Load Participant'!K11</f>
        <v>3575067487.9187622</v>
      </c>
      <c r="G9" s="11">
        <f>'[1]Load Participant'!K40</f>
        <v>3092211919.442091</v>
      </c>
      <c r="H9" s="11">
        <f>'[1]Load Participant'!K69</f>
        <v>2912041738.6665511</v>
      </c>
      <c r="I9" s="11">
        <f>'[1]Load Participant'!K98</f>
        <v>2514310173.1672316</v>
      </c>
      <c r="J9" s="11">
        <f>'[1]Load Participant'!K127</f>
        <v>3420563218.4373064</v>
      </c>
      <c r="K9" s="11">
        <f>'[1]Load Participant'!K156</f>
        <v>3185715092.5330529</v>
      </c>
      <c r="L9" s="11">
        <f>'[1]Load Participant'!K185</f>
        <v>4006817376.9365892</v>
      </c>
      <c r="M9" s="11">
        <f>'[1]Load Participant'!K214</f>
        <v>4728549941.0117407</v>
      </c>
      <c r="N9" s="12">
        <f>'[1]Load Participant'!K243</f>
        <v>4642153825.0011444</v>
      </c>
      <c r="O9" s="12">
        <f>'[1]Load Participant'!K272</f>
        <v>4553738906.2939501</v>
      </c>
      <c r="P9" s="13">
        <f>'[1]Load Participant'!K301</f>
        <v>4628347178.5714092</v>
      </c>
      <c r="Q9" s="14">
        <v>0</v>
      </c>
      <c r="R9" s="15">
        <f t="shared" si="0"/>
        <v>41259516857.979836</v>
      </c>
      <c r="T9" s="16"/>
    </row>
    <row r="10" spans="3:20" ht="15">
      <c r="C10" s="9">
        <v>6</v>
      </c>
      <c r="D10" s="10" t="s">
        <v>11</v>
      </c>
      <c r="E10" s="10" t="s">
        <v>6</v>
      </c>
      <c r="F10" s="11">
        <f>'[1]Load Participant'!K12</f>
        <v>4334015560.887208</v>
      </c>
      <c r="G10" s="11">
        <f>'[1]Load Participant'!K41</f>
        <v>3334513923.8941431</v>
      </c>
      <c r="H10" s="11">
        <f>'[1]Load Participant'!K70</f>
        <v>2914636618.3768439</v>
      </c>
      <c r="I10" s="11">
        <f>'[1]Load Participant'!K99</f>
        <v>2427077899.6314216</v>
      </c>
      <c r="J10" s="11">
        <f>'[1]Load Participant'!K128</f>
        <v>3216335211.2175565</v>
      </c>
      <c r="K10" s="11">
        <f>'[1]Load Participant'!K157</f>
        <v>2971711693.7843099</v>
      </c>
      <c r="L10" s="11">
        <f>'[1]Load Participant'!K186</f>
        <v>3916769884.7750778</v>
      </c>
      <c r="M10" s="11">
        <f>'[1]Load Participant'!K215</f>
        <v>5027591955.7473164</v>
      </c>
      <c r="N10" s="12">
        <f>'[1]Load Participant'!K244</f>
        <v>5027224093.4954672</v>
      </c>
      <c r="O10" s="12">
        <f>'[1]Load Participant'!K273</f>
        <v>4838262757.8215857</v>
      </c>
      <c r="P10" s="13">
        <f>'[1]Load Participant'!K302</f>
        <v>4432753468.7442503</v>
      </c>
      <c r="Q10" s="14">
        <v>0</v>
      </c>
      <c r="R10" s="15">
        <f t="shared" si="0"/>
        <v>42440893068.375183</v>
      </c>
      <c r="T10" s="16"/>
    </row>
    <row r="11" spans="3:20" ht="15">
      <c r="C11" s="9">
        <v>7</v>
      </c>
      <c r="D11" s="10" t="s">
        <v>12</v>
      </c>
      <c r="E11" s="10" t="s">
        <v>6</v>
      </c>
      <c r="F11" s="11">
        <f>'[1]Load Participant'!K13</f>
        <v>2140825888.2576523</v>
      </c>
      <c r="G11" s="11">
        <f>'[1]Load Participant'!K42</f>
        <v>1903415062.8837442</v>
      </c>
      <c r="H11" s="11">
        <f>'[1]Load Participant'!K71</f>
        <v>1649291903.2360725</v>
      </c>
      <c r="I11" s="11">
        <f>'[1]Load Participant'!K100</f>
        <v>1291745500.0075922</v>
      </c>
      <c r="J11" s="11">
        <f>'[1]Load Participant'!K129</f>
        <v>1384826483.8235075</v>
      </c>
      <c r="K11" s="11">
        <f>'[1]Load Participant'!K158</f>
        <v>988795809.46505332</v>
      </c>
      <c r="L11" s="11">
        <f>'[1]Load Participant'!K187</f>
        <v>1470999026.6909103</v>
      </c>
      <c r="M11" s="11">
        <f>'[1]Load Participant'!K216</f>
        <v>1630871128.9575388</v>
      </c>
      <c r="N11" s="12">
        <f>'[1]Load Participant'!K245</f>
        <v>1699762731.3167052</v>
      </c>
      <c r="O11" s="12">
        <f>'[1]Load Participant'!K274</f>
        <v>1758774795.9744799</v>
      </c>
      <c r="P11" s="13">
        <f>'[1]Load Participant'!K303</f>
        <v>1724413780.8089404</v>
      </c>
      <c r="Q11" s="14">
        <v>0</v>
      </c>
      <c r="R11" s="15">
        <f t="shared" si="0"/>
        <v>17643722111.422195</v>
      </c>
      <c r="T11" s="16"/>
    </row>
    <row r="12" spans="3:20" ht="15">
      <c r="C12" s="9">
        <v>8</v>
      </c>
      <c r="D12" s="10" t="s">
        <v>13</v>
      </c>
      <c r="E12" s="10" t="s">
        <v>6</v>
      </c>
      <c r="F12" s="11">
        <f>'[1]Load Participant'!K14</f>
        <v>2697627713.7098327</v>
      </c>
      <c r="G12" s="11">
        <f>'[1]Load Participant'!K43</f>
        <v>2274605302.122654</v>
      </c>
      <c r="H12" s="11">
        <f>'[1]Load Participant'!K72</f>
        <v>2369656209.1931887</v>
      </c>
      <c r="I12" s="11">
        <f>'[1]Load Participant'!K101</f>
        <v>1870909496.8347058</v>
      </c>
      <c r="J12" s="11">
        <f>'[1]Load Participant'!K130</f>
        <v>2193627435.9096761</v>
      </c>
      <c r="K12" s="11">
        <f>'[1]Load Participant'!K159</f>
        <v>1933899265.7578247</v>
      </c>
      <c r="L12" s="11">
        <f>'[1]Load Participant'!K188</f>
        <v>2668250409.4581003</v>
      </c>
      <c r="M12" s="11">
        <f>'[1]Load Participant'!K217</f>
        <v>2789377204.6276813</v>
      </c>
      <c r="N12" s="12">
        <f>'[1]Load Participant'!K246</f>
        <v>3176953541.6213865</v>
      </c>
      <c r="O12" s="12">
        <f>'[1]Load Participant'!K275</f>
        <v>3616502707.5082884</v>
      </c>
      <c r="P12" s="13">
        <f>'[1]Load Participant'!K304</f>
        <v>3092781947.4335303</v>
      </c>
      <c r="Q12" s="14">
        <v>0</v>
      </c>
      <c r="R12" s="15">
        <f t="shared" si="0"/>
        <v>28684191234.176868</v>
      </c>
      <c r="T12" s="16"/>
    </row>
    <row r="13" spans="3:20" ht="15">
      <c r="C13" s="9">
        <v>9</v>
      </c>
      <c r="D13" s="10" t="s">
        <v>14</v>
      </c>
      <c r="E13" s="10" t="s">
        <v>6</v>
      </c>
      <c r="F13" s="11">
        <f>'[1]Load Participant'!K15</f>
        <v>2022191363.3151112</v>
      </c>
      <c r="G13" s="11">
        <f>'[1]Load Participant'!K44</f>
        <v>1549268176.6149631</v>
      </c>
      <c r="H13" s="11">
        <f>'[1]Load Participant'!K73</f>
        <v>1560730012.7402768</v>
      </c>
      <c r="I13" s="11">
        <f>'[1]Load Participant'!K102</f>
        <v>1199948689.1695347</v>
      </c>
      <c r="J13" s="11">
        <f>'[1]Load Participant'!K131</f>
        <v>1190148259.0542793</v>
      </c>
      <c r="K13" s="11">
        <f>'[1]Load Participant'!K160</f>
        <v>874955031.85179317</v>
      </c>
      <c r="L13" s="11">
        <f>'[1]Load Participant'!K189</f>
        <v>1858667060.3504329</v>
      </c>
      <c r="M13" s="11">
        <f>'[1]Load Participant'!K218</f>
        <v>2568189543.8897848</v>
      </c>
      <c r="N13" s="12">
        <f>'[1]Load Participant'!K247</f>
        <v>2888553728.1427231</v>
      </c>
      <c r="O13" s="12">
        <f>'[1]Load Participant'!K276</f>
        <v>3144418237.5111418</v>
      </c>
      <c r="P13" s="13">
        <f>'[1]Load Participant'!K305</f>
        <v>2516146547.6755757</v>
      </c>
      <c r="Q13" s="14">
        <v>0</v>
      </c>
      <c r="R13" s="15">
        <f t="shared" si="0"/>
        <v>21373216650.315617</v>
      </c>
      <c r="T13" s="16"/>
    </row>
    <row r="14" spans="3:20" ht="15">
      <c r="C14" s="9">
        <v>10</v>
      </c>
      <c r="D14" s="10" t="s">
        <v>15</v>
      </c>
      <c r="E14" s="10" t="s">
        <v>6</v>
      </c>
      <c r="F14" s="11">
        <f>'[1]Load Participant'!K16</f>
        <v>2810871685.3488264</v>
      </c>
      <c r="G14" s="11">
        <f>'[1]Load Participant'!K45</f>
        <v>2685651231.6003165</v>
      </c>
      <c r="H14" s="11">
        <f>'[1]Load Participant'!K74</f>
        <v>2230328526.4282279</v>
      </c>
      <c r="I14" s="11">
        <f>'[1]Load Participant'!K103</f>
        <v>2271598770.2111526</v>
      </c>
      <c r="J14" s="11">
        <f>'[1]Load Participant'!K132</f>
        <v>3203205577.5546184</v>
      </c>
      <c r="K14" s="11">
        <f>'[1]Load Participant'!K161</f>
        <v>2871212488.7132573</v>
      </c>
      <c r="L14" s="11">
        <f>'[1]Load Participant'!K190</f>
        <v>2909179575.7984943</v>
      </c>
      <c r="M14" s="11">
        <f>'[1]Load Participant'!K219</f>
        <v>2627622769.5498838</v>
      </c>
      <c r="N14" s="12">
        <f>'[1]Load Participant'!K248</f>
        <v>2825293532.741456</v>
      </c>
      <c r="O14" s="12">
        <f>'[1]Load Participant'!K277</f>
        <v>2827548572.2224064</v>
      </c>
      <c r="P14" s="13">
        <f>'[1]Load Participant'!K306</f>
        <v>2581392339.2652698</v>
      </c>
      <c r="Q14" s="14">
        <v>0</v>
      </c>
      <c r="R14" s="15">
        <f t="shared" si="0"/>
        <v>29843905069.43391</v>
      </c>
      <c r="T14" s="16"/>
    </row>
    <row r="15" spans="3:20" ht="15.75" thickBot="1">
      <c r="C15" s="9">
        <v>11</v>
      </c>
      <c r="D15" s="10" t="s">
        <v>16</v>
      </c>
      <c r="E15" s="10" t="s">
        <v>6</v>
      </c>
      <c r="F15" s="11">
        <f>'[1]Load Participant'!K17</f>
        <v>868366757.78229344</v>
      </c>
      <c r="G15" s="11">
        <f>'[1]Load Participant'!K46</f>
        <v>657146832.28189313</v>
      </c>
      <c r="H15" s="11">
        <f>'[1]Load Participant'!K75</f>
        <v>688009143.82299459</v>
      </c>
      <c r="I15" s="11">
        <f>'[1]Load Participant'!K104</f>
        <v>515228768.73926109</v>
      </c>
      <c r="J15" s="11">
        <f>'[1]Load Participant'!K133</f>
        <v>446828225.17930579</v>
      </c>
      <c r="K15" s="11">
        <f>'[1]Load Participant'!K162</f>
        <v>287595180.52880907</v>
      </c>
      <c r="L15" s="11">
        <f>'[1]Load Participant'!K191</f>
        <v>684907551.197981</v>
      </c>
      <c r="M15" s="11">
        <f>'[1]Load Participant'!K220</f>
        <v>1129953407.8900907</v>
      </c>
      <c r="N15" s="12">
        <f>'[1]Load Participant'!K249</f>
        <v>1195663741.9026725</v>
      </c>
      <c r="O15" s="12">
        <f>'[1]Load Participant'!K278</f>
        <v>1291272493.5580378</v>
      </c>
      <c r="P15" s="13">
        <f>'[1]Load Participant'!K307</f>
        <v>1187641296.9488492</v>
      </c>
      <c r="Q15" s="14">
        <v>0</v>
      </c>
      <c r="R15" s="15">
        <f>SUM(F15:Q15)</f>
        <v>8952613399.8321877</v>
      </c>
      <c r="T15" s="16"/>
    </row>
    <row r="16" spans="3:20" ht="16.5" thickBot="1">
      <c r="C16" s="27"/>
      <c r="D16" s="28" t="s">
        <v>4</v>
      </c>
      <c r="E16" s="28"/>
      <c r="F16" s="29">
        <f>SUM(F5:F15)</f>
        <v>32422484863.420727</v>
      </c>
      <c r="G16" s="29">
        <f t="shared" ref="G16:Q16" si="1">SUM(G5:G15)</f>
        <v>28081402477.327789</v>
      </c>
      <c r="H16" s="29">
        <f t="shared" si="1"/>
        <v>25140188987.62822</v>
      </c>
      <c r="I16" s="29">
        <f t="shared" si="1"/>
        <v>21700781569.936138</v>
      </c>
      <c r="J16" s="29">
        <f t="shared" si="1"/>
        <v>26852072593.504063</v>
      </c>
      <c r="K16" s="29">
        <f t="shared" si="1"/>
        <v>22535745907.343067</v>
      </c>
      <c r="L16" s="29">
        <f t="shared" si="1"/>
        <v>29283229626.835258</v>
      </c>
      <c r="M16" s="29">
        <f t="shared" si="1"/>
        <v>34927091379.451302</v>
      </c>
      <c r="N16" s="29">
        <f t="shared" si="1"/>
        <v>36497546771.236153</v>
      </c>
      <c r="O16" s="29">
        <f t="shared" si="1"/>
        <v>38090403922.481361</v>
      </c>
      <c r="P16" s="29">
        <f>SUM(P5:P15)</f>
        <v>35476339239.656639</v>
      </c>
      <c r="Q16" s="29">
        <f t="shared" si="1"/>
        <v>0</v>
      </c>
      <c r="R16" s="29">
        <f>SUM(R5:R15)</f>
        <v>331007287338.82074</v>
      </c>
      <c r="T16" s="16"/>
    </row>
    <row r="17" spans="3:21">
      <c r="T17" s="16"/>
    </row>
    <row r="18" spans="3:21">
      <c r="T18" s="16"/>
    </row>
    <row r="19" spans="3:21">
      <c r="T19" s="16"/>
    </row>
    <row r="20" spans="3:21" ht="15" thickBot="1">
      <c r="T20" s="16"/>
    </row>
    <row r="21" spans="3:21" ht="15" thickBot="1">
      <c r="C21" s="2"/>
      <c r="D21" s="3"/>
      <c r="E21" s="3"/>
      <c r="F21" s="65" t="s">
        <v>27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T21" s="16"/>
    </row>
    <row r="22" spans="3:21" ht="15.75" thickBot="1">
      <c r="C22" s="68"/>
      <c r="D22" s="69"/>
      <c r="E22" s="4"/>
      <c r="F22" s="65" t="s">
        <v>1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  <c r="T22" s="16"/>
    </row>
    <row r="23" spans="3:21" ht="15.75">
      <c r="C23" s="5" t="s">
        <v>2</v>
      </c>
      <c r="D23" s="6" t="s">
        <v>3</v>
      </c>
      <c r="E23" s="6"/>
      <c r="F23" s="7">
        <v>42370</v>
      </c>
      <c r="G23" s="7">
        <v>42401</v>
      </c>
      <c r="H23" s="7">
        <v>42430</v>
      </c>
      <c r="I23" s="7">
        <v>42461</v>
      </c>
      <c r="J23" s="7">
        <v>42491</v>
      </c>
      <c r="K23" s="7">
        <v>42522</v>
      </c>
      <c r="L23" s="7">
        <v>42552</v>
      </c>
      <c r="M23" s="7">
        <v>42583</v>
      </c>
      <c r="N23" s="7">
        <v>42614</v>
      </c>
      <c r="O23" s="7">
        <v>42644</v>
      </c>
      <c r="P23" s="7">
        <v>42675</v>
      </c>
      <c r="Q23" s="7">
        <v>42705</v>
      </c>
      <c r="R23" s="8" t="s">
        <v>4</v>
      </c>
      <c r="T23" s="16"/>
    </row>
    <row r="24" spans="3:21" ht="15">
      <c r="C24" s="9">
        <v>1</v>
      </c>
      <c r="D24" s="10" t="s">
        <v>5</v>
      </c>
      <c r="E24" s="10" t="s">
        <v>6</v>
      </c>
      <c r="F24" s="31">
        <f>'[1]Load Participant'!L7</f>
        <v>1609323211.1900001</v>
      </c>
      <c r="G24" s="31">
        <f>'[1]Load Participant'!L36</f>
        <v>1816886374.29</v>
      </c>
      <c r="H24" s="31">
        <f>'[1]Load Participant'!L65</f>
        <v>700000000</v>
      </c>
      <c r="I24" s="31">
        <f>'[1]Load Participant'!L94</f>
        <v>700000000</v>
      </c>
      <c r="J24" s="31">
        <f>'[1]Load Participant'!L123</f>
        <v>700000000</v>
      </c>
      <c r="K24" s="31">
        <f>'[1]Load Participant'!L152</f>
        <v>400000000</v>
      </c>
      <c r="L24" s="31">
        <f>'[1]Load Participant'!L181</f>
        <v>650000000</v>
      </c>
      <c r="M24" s="31">
        <f>'[1]Load Participant'!L210</f>
        <v>1515914530.26</v>
      </c>
      <c r="N24" s="31">
        <f>'[1]Load Participant'!L239</f>
        <v>1447245105.1600001</v>
      </c>
      <c r="O24" s="13">
        <v>1526954681.5999999</v>
      </c>
      <c r="P24" s="13">
        <f>'[1]Load Participant'!L297</f>
        <v>2003310649.1599998</v>
      </c>
      <c r="Q24" s="14">
        <f>'[1]Load Participant'!L326</f>
        <v>0</v>
      </c>
      <c r="R24" s="15">
        <f>SUM(F24:Q24)</f>
        <v>13069634551.66</v>
      </c>
      <c r="T24" s="16"/>
    </row>
    <row r="25" spans="3:21" ht="15">
      <c r="C25" s="9">
        <v>2</v>
      </c>
      <c r="D25" s="10" t="s">
        <v>7</v>
      </c>
      <c r="E25" s="10" t="s">
        <v>6</v>
      </c>
      <c r="F25" s="31">
        <f>'[1]Load Participant'!L8</f>
        <v>0</v>
      </c>
      <c r="G25" s="31">
        <f>'[1]Load Participant'!L37</f>
        <v>802624284.95000005</v>
      </c>
      <c r="H25" s="31">
        <f>'[1]Load Participant'!L66</f>
        <v>828678219.29999995</v>
      </c>
      <c r="I25" s="31">
        <f>'[1]Load Participant'!L95</f>
        <v>754408099.97000003</v>
      </c>
      <c r="J25" s="31">
        <f>'[1]Load Participant'!L124</f>
        <v>1370125870.3</v>
      </c>
      <c r="K25" s="31">
        <f>'[1]Load Participant'!L153</f>
        <v>838326632.87</v>
      </c>
      <c r="L25" s="31">
        <f>'[1]Load Participant'!L182</f>
        <v>0</v>
      </c>
      <c r="M25" s="31">
        <f>'[1]Load Participant'!L211</f>
        <v>650849815.89999998</v>
      </c>
      <c r="N25" s="31">
        <f>'[1]Load Participant'!L240</f>
        <v>819408031.33000004</v>
      </c>
      <c r="O25" s="13">
        <v>718792725.11000001</v>
      </c>
      <c r="P25" s="13">
        <f>'[1]Load Participant'!L298</f>
        <v>719218145.07000005</v>
      </c>
      <c r="Q25" s="14">
        <f>'[1]Load Participant'!L327</f>
        <v>0</v>
      </c>
      <c r="R25" s="15">
        <f t="shared" ref="R25:R34" si="2">SUM(F25:Q25)</f>
        <v>7502431824.7999992</v>
      </c>
      <c r="T25" s="16"/>
    </row>
    <row r="26" spans="3:21" ht="15">
      <c r="C26" s="9">
        <v>3</v>
      </c>
      <c r="D26" s="10" t="s">
        <v>8</v>
      </c>
      <c r="E26" s="10" t="s">
        <v>6</v>
      </c>
      <c r="F26" s="31">
        <f>'[1]Load Participant'!L9</f>
        <v>2253773485.8099999</v>
      </c>
      <c r="G26" s="31">
        <f>'[1]Load Participant'!L38</f>
        <v>1935594286.3699999</v>
      </c>
      <c r="H26" s="31">
        <f>'[1]Load Participant'!L67</f>
        <v>908953587.76999998</v>
      </c>
      <c r="I26" s="31">
        <f>'[1]Load Participant'!L96</f>
        <v>891840762.26999998</v>
      </c>
      <c r="J26" s="31">
        <f>'[1]Load Participant'!L125</f>
        <v>908752315.45000005</v>
      </c>
      <c r="K26" s="31">
        <f>'[1]Load Participant'!L154</f>
        <v>159653102.08000001</v>
      </c>
      <c r="L26" s="31">
        <f>'[1]Load Participant'!L183</f>
        <v>694503757.24000001</v>
      </c>
      <c r="M26" s="31">
        <f>'[1]Load Participant'!L212</f>
        <v>1440326038.52</v>
      </c>
      <c r="N26" s="31">
        <f>'[1]Load Participant'!L241</f>
        <v>1545621339.8</v>
      </c>
      <c r="O26" s="13">
        <v>1295299242.5</v>
      </c>
      <c r="P26" s="13">
        <f>'[1]Load Participant'!L299</f>
        <v>1430467123.9200001</v>
      </c>
      <c r="Q26" s="14">
        <f>'[1]Load Participant'!L328</f>
        <v>0</v>
      </c>
      <c r="R26" s="15">
        <f t="shared" si="2"/>
        <v>13464785041.729998</v>
      </c>
      <c r="T26" s="16"/>
      <c r="U26" s="16"/>
    </row>
    <row r="27" spans="3:21" ht="15">
      <c r="C27" s="9">
        <v>4</v>
      </c>
      <c r="D27" s="10" t="s">
        <v>9</v>
      </c>
      <c r="E27" s="10" t="s">
        <v>6</v>
      </c>
      <c r="F27" s="31">
        <f>'[1]Load Participant'!L10</f>
        <v>1125000000</v>
      </c>
      <c r="G27" s="31">
        <f>'[1]Load Participant'!L39</f>
        <v>1300000000</v>
      </c>
      <c r="H27" s="31">
        <f>'[1]Load Participant'!L68</f>
        <v>1050000000</v>
      </c>
      <c r="I27" s="31">
        <f>'[1]Load Participant'!L97</f>
        <v>1050000000</v>
      </c>
      <c r="J27" s="31">
        <f>'[1]Load Participant'!L126</f>
        <v>740000000</v>
      </c>
      <c r="K27" s="31">
        <f>'[1]Load Participant'!L155</f>
        <v>765000000</v>
      </c>
      <c r="L27" s="31">
        <f>'[1]Load Participant'!L184</f>
        <v>700000000</v>
      </c>
      <c r="M27" s="31">
        <f>'[1]Load Participant'!L213</f>
        <v>800000000</v>
      </c>
      <c r="N27" s="31">
        <f>'[1]Load Participant'!L242</f>
        <v>400000000</v>
      </c>
      <c r="O27" s="13">
        <v>1000000000</v>
      </c>
      <c r="P27" s="13">
        <f>'[1]Load Participant'!L300</f>
        <v>1000000000</v>
      </c>
      <c r="Q27" s="14">
        <f>'[1]Load Participant'!L329</f>
        <v>0</v>
      </c>
      <c r="R27" s="15">
        <f t="shared" si="2"/>
        <v>9930000000</v>
      </c>
      <c r="T27" s="16"/>
      <c r="U27" s="16"/>
    </row>
    <row r="28" spans="3:21" ht="15">
      <c r="C28" s="9">
        <v>5</v>
      </c>
      <c r="D28" s="10" t="s">
        <v>10</v>
      </c>
      <c r="E28" s="10" t="s">
        <v>6</v>
      </c>
      <c r="F28" s="31">
        <f>'[1]Load Participant'!L11</f>
        <v>2200000000</v>
      </c>
      <c r="G28" s="31">
        <f>'[1]Load Participant'!L40</f>
        <v>1359000000</v>
      </c>
      <c r="H28" s="31">
        <f>'[1]Load Participant'!L69</f>
        <v>810000000</v>
      </c>
      <c r="I28" s="31">
        <f>'[1]Load Participant'!L98</f>
        <v>914958824</v>
      </c>
      <c r="J28" s="31">
        <f>'[1]Load Participant'!L127</f>
        <v>0</v>
      </c>
      <c r="K28" s="31">
        <f>'[1]Load Participant'!L156</f>
        <v>1082274172</v>
      </c>
      <c r="L28" s="31">
        <f>'[1]Load Participant'!L185</f>
        <v>1164816696</v>
      </c>
      <c r="M28" s="31">
        <f>'[1]Load Participant'!L214</f>
        <v>1256439579</v>
      </c>
      <c r="N28" s="31">
        <f>'[1]Load Participant'!L243</f>
        <v>1392646148</v>
      </c>
      <c r="O28" s="13">
        <v>1366121672</v>
      </c>
      <c r="P28" s="13">
        <f>'[1]Load Participant'!L301</f>
        <v>1319078946</v>
      </c>
      <c r="Q28" s="14">
        <f>'[1]Load Participant'!L330</f>
        <v>0</v>
      </c>
      <c r="R28" s="15">
        <f t="shared" si="2"/>
        <v>12865336037</v>
      </c>
    </row>
    <row r="29" spans="3:21" ht="15">
      <c r="C29" s="9">
        <v>6</v>
      </c>
      <c r="D29" s="10" t="s">
        <v>11</v>
      </c>
      <c r="E29" s="10" t="s">
        <v>6</v>
      </c>
      <c r="F29" s="31">
        <f>'[1]Load Participant'!L12</f>
        <v>1366734450.24</v>
      </c>
      <c r="G29" s="31">
        <f>'[1]Load Participant'!L41</f>
        <v>774666561.41999996</v>
      </c>
      <c r="H29" s="31">
        <f>'[1]Load Participant'!L70</f>
        <v>1457318309.1900001</v>
      </c>
      <c r="I29" s="31">
        <f>'[1]Load Participant'!L99</f>
        <v>1274215897.3099999</v>
      </c>
      <c r="J29" s="31">
        <f>'[1]Load Participant'!L128</f>
        <v>1095272060.04</v>
      </c>
      <c r="K29" s="31">
        <f>'[1]Load Participant'!L157</f>
        <v>1188684677.51</v>
      </c>
      <c r="L29" s="31">
        <f>'[1]Load Participant'!L186</f>
        <v>1434387919.5999999</v>
      </c>
      <c r="M29" s="31">
        <f>'[1]Load Participant'!L215</f>
        <v>1805422513.5899999</v>
      </c>
      <c r="N29" s="31">
        <f>'[1]Load Participant'!L244</f>
        <v>1696836518.9400001</v>
      </c>
      <c r="O29" s="13">
        <v>1302623517.0999999</v>
      </c>
      <c r="P29" s="13">
        <f>'[1]Load Participant'!L302</f>
        <v>0</v>
      </c>
      <c r="Q29" s="14">
        <f>'[1]Load Participant'!L331</f>
        <v>0</v>
      </c>
      <c r="R29" s="15">
        <f t="shared" si="2"/>
        <v>13396162424.940001</v>
      </c>
    </row>
    <row r="30" spans="3:21" ht="15">
      <c r="C30" s="9">
        <v>7</v>
      </c>
      <c r="D30" s="10" t="s">
        <v>12</v>
      </c>
      <c r="E30" s="10" t="s">
        <v>6</v>
      </c>
      <c r="F30" s="31">
        <f>'[1]Load Participant'!L13</f>
        <v>749289060.88999999</v>
      </c>
      <c r="G30" s="31">
        <f>'[1]Load Participant'!L42</f>
        <v>571024518.86000001</v>
      </c>
      <c r="H30" s="31">
        <f>'[1]Load Participant'!L71</f>
        <v>437062354.36000001</v>
      </c>
      <c r="I30" s="31">
        <f>'[1]Load Participant'!L100</f>
        <v>0</v>
      </c>
      <c r="J30" s="31">
        <f>'[1]Load Participant'!L129</f>
        <v>338945605.51999998</v>
      </c>
      <c r="K30" s="31">
        <f>'[1]Load Participant'!L158</f>
        <v>148319371.41999999</v>
      </c>
      <c r="L30" s="31">
        <f>'[1]Load Participant'!L187</f>
        <v>220649854</v>
      </c>
      <c r="M30" s="31">
        <f>'[1]Load Participant'!L216</f>
        <v>294508143.57999998</v>
      </c>
      <c r="N30" s="31">
        <f>'[1]Load Participant'!L245</f>
        <v>254964409.69999999</v>
      </c>
      <c r="O30" s="13">
        <v>263816219.40000001</v>
      </c>
      <c r="P30" s="13">
        <f>'[1]Load Participant'!L303</f>
        <v>258662067.12</v>
      </c>
      <c r="Q30" s="14">
        <f>'[1]Load Participant'!L332</f>
        <v>0</v>
      </c>
      <c r="R30" s="15">
        <f t="shared" si="2"/>
        <v>3537241604.8499999</v>
      </c>
    </row>
    <row r="31" spans="3:21" ht="15">
      <c r="C31" s="9">
        <v>8</v>
      </c>
      <c r="D31" s="10" t="s">
        <v>13</v>
      </c>
      <c r="E31" s="10" t="s">
        <v>6</v>
      </c>
      <c r="F31" s="31">
        <f>'[1]Load Participant'!L14</f>
        <v>600000000</v>
      </c>
      <c r="G31" s="31">
        <f>'[1]Load Participant'!L43</f>
        <v>600000000</v>
      </c>
      <c r="H31" s="31">
        <f>'[1]Load Participant'!L72</f>
        <v>0</v>
      </c>
      <c r="I31" s="31">
        <f>'[1]Load Participant'!L101</f>
        <v>600000000</v>
      </c>
      <c r="J31" s="31">
        <f>'[1]Load Participant'!L130</f>
        <v>900000000</v>
      </c>
      <c r="K31" s="31">
        <f>'[1]Load Participant'!L159</f>
        <v>0</v>
      </c>
      <c r="L31" s="31">
        <f>'[1]Load Participant'!L188</f>
        <v>500000000</v>
      </c>
      <c r="M31" s="31">
        <f>'[1]Load Participant'!L217</f>
        <v>500000000</v>
      </c>
      <c r="N31" s="31">
        <f>'[1]Load Participant'!L246</f>
        <v>500000000</v>
      </c>
      <c r="O31" s="13">
        <v>500000000</v>
      </c>
      <c r="P31" s="13">
        <f>'[1]Load Participant'!L304</f>
        <v>500000000</v>
      </c>
      <c r="Q31" s="14">
        <f>'[1]Load Participant'!L333</f>
        <v>0</v>
      </c>
      <c r="R31" s="15">
        <f t="shared" si="2"/>
        <v>5200000000</v>
      </c>
    </row>
    <row r="32" spans="3:21" ht="15">
      <c r="C32" s="9">
        <v>9</v>
      </c>
      <c r="D32" s="10" t="s">
        <v>14</v>
      </c>
      <c r="E32" s="10" t="s">
        <v>6</v>
      </c>
      <c r="F32" s="31">
        <f>'[1]Load Participant'!L15</f>
        <v>400000000</v>
      </c>
      <c r="G32" s="31">
        <f>'[1]Load Participant'!L44</f>
        <v>500000000</v>
      </c>
      <c r="H32" s="31">
        <f>'[1]Load Participant'!L73</f>
        <v>300000000</v>
      </c>
      <c r="I32" s="31">
        <f>'[1]Load Participant'!L102</f>
        <v>250000000</v>
      </c>
      <c r="J32" s="31">
        <f>'[1]Load Participant'!L131</f>
        <v>200000000</v>
      </c>
      <c r="K32" s="31">
        <f>'[1]Load Participant'!L160</f>
        <v>350000000</v>
      </c>
      <c r="L32" s="31">
        <f>'[1]Load Participant'!L189</f>
        <v>0</v>
      </c>
      <c r="M32" s="31">
        <f>'[1]Load Participant'!L218</f>
        <v>400000000</v>
      </c>
      <c r="N32" s="31">
        <f>'[1]Load Participant'!L247</f>
        <v>250000000</v>
      </c>
      <c r="O32" s="13">
        <v>450000000</v>
      </c>
      <c r="P32" s="13">
        <f>'[1]Load Participant'!L305</f>
        <v>0</v>
      </c>
      <c r="Q32" s="14">
        <f>'[1]Load Participant'!L334</f>
        <v>0</v>
      </c>
      <c r="R32" s="15">
        <f t="shared" si="2"/>
        <v>3100000000</v>
      </c>
    </row>
    <row r="33" spans="3:18" ht="15">
      <c r="C33" s="9">
        <v>10</v>
      </c>
      <c r="D33" s="10" t="s">
        <v>15</v>
      </c>
      <c r="E33" s="10" t="s">
        <v>6</v>
      </c>
      <c r="F33" s="31">
        <f>'[1]Load Participant'!L16</f>
        <v>0</v>
      </c>
      <c r="G33" s="31">
        <f>'[1]Load Participant'!L45</f>
        <v>250000000</v>
      </c>
      <c r="H33" s="31">
        <f>'[1]Load Participant'!L74</f>
        <v>610296457.65999997</v>
      </c>
      <c r="I33" s="31">
        <f>'[1]Load Participant'!L103</f>
        <v>397529784.79000002</v>
      </c>
      <c r="J33" s="31">
        <f>'[1]Load Participant'!L132</f>
        <v>560560976.07000005</v>
      </c>
      <c r="K33" s="31">
        <f>'[1]Load Participant'!L161</f>
        <v>574242497.74000001</v>
      </c>
      <c r="L33" s="31">
        <f>'[1]Load Participant'!L190</f>
        <v>596381812.88</v>
      </c>
      <c r="M33" s="31">
        <f>'[1]Load Participant'!L219</f>
        <v>596470368.69000006</v>
      </c>
      <c r="N33" s="31">
        <f>'[1]Load Participant'!L248</f>
        <v>565058706.54999995</v>
      </c>
      <c r="O33" s="13">
        <v>0</v>
      </c>
      <c r="P33" s="13">
        <f>'[1]Load Participant'!L306</f>
        <v>717906314.58000004</v>
      </c>
      <c r="Q33" s="14">
        <f>'[1]Load Participant'!L335</f>
        <v>0</v>
      </c>
      <c r="R33" s="15">
        <f t="shared" si="2"/>
        <v>4868446918.96</v>
      </c>
    </row>
    <row r="34" spans="3:18" ht="15.75" thickBot="1">
      <c r="C34" s="9">
        <v>11</v>
      </c>
      <c r="D34" s="10" t="s">
        <v>16</v>
      </c>
      <c r="E34" s="10" t="s">
        <v>6</v>
      </c>
      <c r="F34" s="31">
        <f>'[1]Load Participant'!L17</f>
        <v>184088880.19999999</v>
      </c>
      <c r="G34" s="31">
        <f>'[1]Load Participant'!L46</f>
        <v>174187794.13999999</v>
      </c>
      <c r="H34" s="31">
        <f>'[1]Load Participant'!L75</f>
        <v>90242693.430000007</v>
      </c>
      <c r="I34" s="31">
        <f>'[1]Load Participant'!L104</f>
        <v>0</v>
      </c>
      <c r="J34" s="31">
        <f>'[1]Load Participant'!L133</f>
        <v>111707056.3</v>
      </c>
      <c r="K34" s="31">
        <f>'[1]Load Participant'!L162</f>
        <v>0</v>
      </c>
      <c r="L34" s="31">
        <f>'[1]Load Participant'!L191</f>
        <v>174018379.66000003</v>
      </c>
      <c r="M34" s="31">
        <f>'[1]Load Participant'!L220</f>
        <v>112995340.79000001</v>
      </c>
      <c r="N34" s="31">
        <f>'[1]Load Participant'!L249</f>
        <v>119566374.19</v>
      </c>
      <c r="O34" s="13">
        <v>129127249.36</v>
      </c>
      <c r="P34" s="13">
        <f>'[1]Load Participant'!L307</f>
        <v>0</v>
      </c>
      <c r="Q34" s="14">
        <f>'[1]Load Participant'!L336</f>
        <v>0</v>
      </c>
      <c r="R34" s="15">
        <f t="shared" si="2"/>
        <v>1095933768.0699999</v>
      </c>
    </row>
    <row r="35" spans="3:18" ht="16.5" thickBot="1">
      <c r="C35" s="27"/>
      <c r="D35" s="28" t="s">
        <v>4</v>
      </c>
      <c r="E35" s="28"/>
      <c r="F35" s="29">
        <f>SUM(F24:F34)</f>
        <v>10488209088.33</v>
      </c>
      <c r="G35" s="29">
        <f t="shared" ref="G35:P35" si="3">SUM(G24:G34)</f>
        <v>10083983820.029999</v>
      </c>
      <c r="H35" s="29">
        <f t="shared" si="3"/>
        <v>7192551621.71</v>
      </c>
      <c r="I35" s="29">
        <f t="shared" si="3"/>
        <v>6832953368.3399992</v>
      </c>
      <c r="J35" s="29">
        <f t="shared" si="3"/>
        <v>6925363883.6799994</v>
      </c>
      <c r="K35" s="29">
        <f t="shared" si="3"/>
        <v>5506500453.6199999</v>
      </c>
      <c r="L35" s="29">
        <f t="shared" si="3"/>
        <v>6134758419.3800001</v>
      </c>
      <c r="M35" s="29">
        <f t="shared" si="3"/>
        <v>9372926330.3300018</v>
      </c>
      <c r="N35" s="29">
        <f t="shared" si="3"/>
        <v>8991346633.6700001</v>
      </c>
      <c r="O35" s="29">
        <f>SUM(O24:O34)</f>
        <v>8552735307.0699987</v>
      </c>
      <c r="P35" s="29">
        <f t="shared" si="3"/>
        <v>7948643245.8499994</v>
      </c>
      <c r="Q35" s="29">
        <f ca="1">SUM(Q24:Q36)</f>
        <v>0</v>
      </c>
      <c r="R35" s="29">
        <f>SUM(R24:R34)</f>
        <v>88029972172.01001</v>
      </c>
    </row>
    <row r="37" spans="3:18">
      <c r="O37" s="16"/>
      <c r="P37" s="16"/>
      <c r="Q37" s="16"/>
    </row>
    <row r="38" spans="3:18" ht="15" thickBot="1"/>
    <row r="39" spans="3:18" ht="15" thickBot="1">
      <c r="C39" s="2"/>
      <c r="D39" s="3"/>
      <c r="E39" s="3"/>
      <c r="F39" s="65" t="s">
        <v>28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7"/>
    </row>
    <row r="40" spans="3:18" ht="15.75" thickBot="1">
      <c r="C40" s="68"/>
      <c r="D40" s="69"/>
      <c r="E40" s="4"/>
      <c r="F40" s="65" t="s">
        <v>1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7"/>
    </row>
    <row r="41" spans="3:18" ht="15.75">
      <c r="C41" s="5" t="s">
        <v>2</v>
      </c>
      <c r="D41" s="6" t="s">
        <v>3</v>
      </c>
      <c r="E41" s="6"/>
      <c r="F41" s="7">
        <v>42370</v>
      </c>
      <c r="G41" s="7">
        <v>42401</v>
      </c>
      <c r="H41" s="7">
        <v>42430</v>
      </c>
      <c r="I41" s="7">
        <v>42461</v>
      </c>
      <c r="J41" s="7">
        <v>42491</v>
      </c>
      <c r="K41" s="7">
        <v>42522</v>
      </c>
      <c r="L41" s="7">
        <v>42552</v>
      </c>
      <c r="M41" s="7">
        <v>42583</v>
      </c>
      <c r="N41" s="7">
        <v>42614</v>
      </c>
      <c r="O41" s="7">
        <v>42644</v>
      </c>
      <c r="P41" s="7">
        <v>42675</v>
      </c>
      <c r="Q41" s="7">
        <v>42705</v>
      </c>
      <c r="R41" s="8" t="s">
        <v>4</v>
      </c>
    </row>
    <row r="42" spans="3:18" ht="15">
      <c r="C42" s="9">
        <v>1</v>
      </c>
      <c r="D42" s="10" t="s">
        <v>5</v>
      </c>
      <c r="E42" s="10" t="s">
        <v>6</v>
      </c>
      <c r="F42" s="31">
        <f t="shared" ref="F42:Q42" si="4">F5-F24</f>
        <v>2858222285.9841905</v>
      </c>
      <c r="G42" s="31">
        <f t="shared" si="4"/>
        <v>2573171367.7459326</v>
      </c>
      <c r="H42" s="31">
        <f t="shared" si="4"/>
        <v>3231829060.5176339</v>
      </c>
      <c r="I42" s="31">
        <f t="shared" si="4"/>
        <v>2794490210.3170981</v>
      </c>
      <c r="J42" s="31">
        <f t="shared" si="4"/>
        <v>3353909363.1943879</v>
      </c>
      <c r="K42" s="31">
        <f t="shared" si="4"/>
        <v>2606621298.316617</v>
      </c>
      <c r="L42" s="31">
        <f t="shared" si="4"/>
        <v>2927626767.1932139</v>
      </c>
      <c r="M42" s="31">
        <f t="shared" si="4"/>
        <v>2653320897.0497599</v>
      </c>
      <c r="N42" s="31">
        <f t="shared" si="4"/>
        <v>2700175657.6447315</v>
      </c>
      <c r="O42" s="31">
        <f t="shared" si="4"/>
        <v>3219636792.2980227</v>
      </c>
      <c r="P42" s="31">
        <f t="shared" si="4"/>
        <v>3004278193.8055716</v>
      </c>
      <c r="Q42" s="31">
        <f t="shared" si="4"/>
        <v>0</v>
      </c>
      <c r="R42" s="15">
        <f>SUM(F42:Q42)</f>
        <v>31923281894.067158</v>
      </c>
    </row>
    <row r="43" spans="3:18" ht="15">
      <c r="C43" s="9">
        <v>2</v>
      </c>
      <c r="D43" s="10" t="s">
        <v>7</v>
      </c>
      <c r="E43" s="10" t="s">
        <v>6</v>
      </c>
      <c r="F43" s="31">
        <f t="shared" ref="F43:Q43" si="5">F6-F25</f>
        <v>2748025671.3337584</v>
      </c>
      <c r="G43" s="31">
        <f t="shared" si="5"/>
        <v>1698277947.4316928</v>
      </c>
      <c r="H43" s="31">
        <f t="shared" si="5"/>
        <v>1243017328.9446423</v>
      </c>
      <c r="I43" s="31">
        <f t="shared" si="5"/>
        <v>1401043614.2246969</v>
      </c>
      <c r="J43" s="31">
        <f t="shared" si="5"/>
        <v>1315561960.4362071</v>
      </c>
      <c r="K43" s="31">
        <f t="shared" si="5"/>
        <v>1520110097.949327</v>
      </c>
      <c r="L43" s="31">
        <f t="shared" si="5"/>
        <v>3104913455.0795226</v>
      </c>
      <c r="M43" s="31">
        <f t="shared" si="5"/>
        <v>2463264135.7557483</v>
      </c>
      <c r="N43" s="31">
        <f t="shared" si="5"/>
        <v>2344838461.0117307</v>
      </c>
      <c r="O43" s="31">
        <f t="shared" si="5"/>
        <v>2840903567.8991737</v>
      </c>
      <c r="P43" s="31">
        <f t="shared" si="5"/>
        <v>2182969618.0784512</v>
      </c>
      <c r="Q43" s="31">
        <f t="shared" si="5"/>
        <v>0</v>
      </c>
      <c r="R43" s="15">
        <f t="shared" ref="R43:R52" si="6">SUM(F43:Q43)</f>
        <v>22862925858.144951</v>
      </c>
    </row>
    <row r="44" spans="3:18" ht="15">
      <c r="C44" s="9">
        <v>3</v>
      </c>
      <c r="D44" s="10" t="s">
        <v>8</v>
      </c>
      <c r="E44" s="10" t="s">
        <v>6</v>
      </c>
      <c r="F44" s="31">
        <f t="shared" ref="F44:Q44" si="7">F7-F26</f>
        <v>744128286.36666441</v>
      </c>
      <c r="G44" s="31">
        <f t="shared" si="7"/>
        <v>324707168.00230074</v>
      </c>
      <c r="H44" s="31">
        <f t="shared" si="7"/>
        <v>908953587.76963782</v>
      </c>
      <c r="I44" s="31">
        <f t="shared" si="7"/>
        <v>382217469.55478501</v>
      </c>
      <c r="J44" s="31">
        <f t="shared" si="7"/>
        <v>648034619.9751935</v>
      </c>
      <c r="K44" s="31">
        <f t="shared" si="7"/>
        <v>1209054493.1268659</v>
      </c>
      <c r="L44" s="31">
        <f t="shared" si="7"/>
        <v>1620508766.8976648</v>
      </c>
      <c r="M44" s="31">
        <f t="shared" si="7"/>
        <v>2160489057.7690101</v>
      </c>
      <c r="N44" s="31">
        <f t="shared" si="7"/>
        <v>2318432009.6901207</v>
      </c>
      <c r="O44" s="31">
        <f t="shared" si="7"/>
        <v>2552888721.9438624</v>
      </c>
      <c r="P44" s="31">
        <f t="shared" si="7"/>
        <v>2145700685.89255</v>
      </c>
      <c r="Q44" s="31">
        <f t="shared" si="7"/>
        <v>0</v>
      </c>
      <c r="R44" s="15">
        <f t="shared" si="6"/>
        <v>15015114866.988655</v>
      </c>
    </row>
    <row r="45" spans="3:18" ht="15">
      <c r="C45" s="9">
        <v>4</v>
      </c>
      <c r="D45" s="10" t="s">
        <v>9</v>
      </c>
      <c r="E45" s="10" t="s">
        <v>6</v>
      </c>
      <c r="F45" s="31">
        <f t="shared" ref="F45:Q45" si="8">F8-F27</f>
        <v>2635045465.5164261</v>
      </c>
      <c r="G45" s="31">
        <f t="shared" si="8"/>
        <v>2133328599.6980581</v>
      </c>
      <c r="H45" s="31">
        <f t="shared" si="8"/>
        <v>1944063050.8621521</v>
      </c>
      <c r="I45" s="31">
        <f t="shared" si="8"/>
        <v>1635962115.8386555</v>
      </c>
      <c r="J45" s="31">
        <f t="shared" si="8"/>
        <v>2760154052.972024</v>
      </c>
      <c r="K45" s="31">
        <f t="shared" si="8"/>
        <v>1923095720.366159</v>
      </c>
      <c r="L45" s="31">
        <f t="shared" si="8"/>
        <v>2070085995.217268</v>
      </c>
      <c r="M45" s="31">
        <f t="shared" si="8"/>
        <v>2740770952.5227461</v>
      </c>
      <c r="N45" s="31">
        <f t="shared" si="8"/>
        <v>3466220972.3780127</v>
      </c>
      <c r="O45" s="31">
        <f t="shared" si="8"/>
        <v>2905409720.2404132</v>
      </c>
      <c r="P45" s="31">
        <f t="shared" si="8"/>
        <v>2826918264.2822394</v>
      </c>
      <c r="Q45" s="31">
        <f t="shared" si="8"/>
        <v>0</v>
      </c>
      <c r="R45" s="15">
        <f t="shared" si="6"/>
        <v>27041054909.894154</v>
      </c>
    </row>
    <row r="46" spans="3:18" ht="15">
      <c r="C46" s="9">
        <v>5</v>
      </c>
      <c r="D46" s="10" t="s">
        <v>10</v>
      </c>
      <c r="E46" s="10" t="s">
        <v>6</v>
      </c>
      <c r="F46" s="31">
        <f t="shared" ref="F46:Q46" si="9">F9-F28</f>
        <v>1375067487.9187622</v>
      </c>
      <c r="G46" s="31">
        <f t="shared" si="9"/>
        <v>1733211919.442091</v>
      </c>
      <c r="H46" s="31">
        <f t="shared" si="9"/>
        <v>2102041738.6665511</v>
      </c>
      <c r="I46" s="31">
        <f t="shared" si="9"/>
        <v>1599351349.1672316</v>
      </c>
      <c r="J46" s="31">
        <f t="shared" si="9"/>
        <v>3420563218.4373064</v>
      </c>
      <c r="K46" s="31">
        <f t="shared" si="9"/>
        <v>2103440920.5330529</v>
      </c>
      <c r="L46" s="31">
        <f t="shared" si="9"/>
        <v>2842000680.9365892</v>
      </c>
      <c r="M46" s="31">
        <f t="shared" si="9"/>
        <v>3472110362.0117407</v>
      </c>
      <c r="N46" s="31">
        <f t="shared" si="9"/>
        <v>3249507677.0011444</v>
      </c>
      <c r="O46" s="31">
        <f t="shared" si="9"/>
        <v>3187617234.2939501</v>
      </c>
      <c r="P46" s="31">
        <f t="shared" si="9"/>
        <v>3309268232.5714092</v>
      </c>
      <c r="Q46" s="31">
        <f t="shared" si="9"/>
        <v>0</v>
      </c>
      <c r="R46" s="15">
        <f t="shared" si="6"/>
        <v>28394180820.979828</v>
      </c>
    </row>
    <row r="47" spans="3:18" ht="15">
      <c r="C47" s="9">
        <v>6</v>
      </c>
      <c r="D47" s="10" t="s">
        <v>11</v>
      </c>
      <c r="E47" s="10" t="s">
        <v>6</v>
      </c>
      <c r="F47" s="31">
        <f t="shared" ref="F47:Q47" si="10">F10-F29</f>
        <v>2967281110.6472082</v>
      </c>
      <c r="G47" s="31">
        <f t="shared" si="10"/>
        <v>2559847362.474143</v>
      </c>
      <c r="H47" s="31">
        <f t="shared" si="10"/>
        <v>1457318309.1868439</v>
      </c>
      <c r="I47" s="31">
        <f t="shared" si="10"/>
        <v>1152862002.3214216</v>
      </c>
      <c r="J47" s="31">
        <f t="shared" si="10"/>
        <v>2121063151.1775565</v>
      </c>
      <c r="K47" s="31">
        <f t="shared" si="10"/>
        <v>1783027016.2743099</v>
      </c>
      <c r="L47" s="31">
        <f t="shared" si="10"/>
        <v>2482381965.1750779</v>
      </c>
      <c r="M47" s="31">
        <f t="shared" si="10"/>
        <v>3222169442.1573162</v>
      </c>
      <c r="N47" s="31">
        <f t="shared" si="10"/>
        <v>3330387574.5554671</v>
      </c>
      <c r="O47" s="31">
        <f t="shared" si="10"/>
        <v>3535639240.7215858</v>
      </c>
      <c r="P47" s="31">
        <f t="shared" si="10"/>
        <v>4432753468.7442503</v>
      </c>
      <c r="Q47" s="31">
        <f t="shared" si="10"/>
        <v>0</v>
      </c>
      <c r="R47" s="15">
        <f t="shared" si="6"/>
        <v>29044730643.435177</v>
      </c>
    </row>
    <row r="48" spans="3:18" ht="15">
      <c r="C48" s="9">
        <v>7</v>
      </c>
      <c r="D48" s="10" t="s">
        <v>12</v>
      </c>
      <c r="E48" s="10" t="s">
        <v>6</v>
      </c>
      <c r="F48" s="31">
        <f t="shared" ref="F48:Q48" si="11">F11-F30</f>
        <v>1391536827.3676524</v>
      </c>
      <c r="G48" s="31">
        <f t="shared" si="11"/>
        <v>1332390544.0237441</v>
      </c>
      <c r="H48" s="31">
        <f t="shared" si="11"/>
        <v>1212229548.8760724</v>
      </c>
      <c r="I48" s="31">
        <f t="shared" si="11"/>
        <v>1291745500.0075922</v>
      </c>
      <c r="J48" s="31">
        <f t="shared" si="11"/>
        <v>1045880878.3035076</v>
      </c>
      <c r="K48" s="31">
        <f t="shared" si="11"/>
        <v>840476438.04505336</v>
      </c>
      <c r="L48" s="31">
        <f t="shared" si="11"/>
        <v>1250349172.6909103</v>
      </c>
      <c r="M48" s="31">
        <f t="shared" si="11"/>
        <v>1336362985.3775389</v>
      </c>
      <c r="N48" s="31">
        <f t="shared" si="11"/>
        <v>1444798321.6167052</v>
      </c>
      <c r="O48" s="31">
        <f t="shared" si="11"/>
        <v>1494958576.5744798</v>
      </c>
      <c r="P48" s="31">
        <f t="shared" si="11"/>
        <v>1465751713.6889405</v>
      </c>
      <c r="Q48" s="31">
        <f t="shared" si="11"/>
        <v>0</v>
      </c>
      <c r="R48" s="15">
        <f t="shared" si="6"/>
        <v>14106480506.572197</v>
      </c>
    </row>
    <row r="49" spans="3:22" ht="15">
      <c r="C49" s="9">
        <v>8</v>
      </c>
      <c r="D49" s="10" t="s">
        <v>13</v>
      </c>
      <c r="E49" s="10" t="s">
        <v>6</v>
      </c>
      <c r="F49" s="31">
        <f t="shared" ref="F49:Q49" si="12">F12-F31</f>
        <v>2097627713.7098327</v>
      </c>
      <c r="G49" s="31">
        <f t="shared" si="12"/>
        <v>1674605302.122654</v>
      </c>
      <c r="H49" s="31">
        <f t="shared" si="12"/>
        <v>2369656209.1931887</v>
      </c>
      <c r="I49" s="31">
        <f t="shared" si="12"/>
        <v>1270909496.8347058</v>
      </c>
      <c r="J49" s="31">
        <f t="shared" si="12"/>
        <v>1293627435.9096761</v>
      </c>
      <c r="K49" s="31">
        <f t="shared" si="12"/>
        <v>1933899265.7578247</v>
      </c>
      <c r="L49" s="31">
        <f t="shared" si="12"/>
        <v>2168250409.4581003</v>
      </c>
      <c r="M49" s="31">
        <f t="shared" si="12"/>
        <v>2289377204.6276813</v>
      </c>
      <c r="N49" s="31">
        <f t="shared" si="12"/>
        <v>2676953541.6213865</v>
      </c>
      <c r="O49" s="31">
        <f t="shared" si="12"/>
        <v>3116502707.5082884</v>
      </c>
      <c r="P49" s="31">
        <f t="shared" si="12"/>
        <v>2592781947.4335303</v>
      </c>
      <c r="Q49" s="31">
        <f t="shared" si="12"/>
        <v>0</v>
      </c>
      <c r="R49" s="15">
        <f t="shared" si="6"/>
        <v>23484191234.176868</v>
      </c>
    </row>
    <row r="50" spans="3:22" ht="15">
      <c r="C50" s="9">
        <v>9</v>
      </c>
      <c r="D50" s="10" t="s">
        <v>14</v>
      </c>
      <c r="E50" s="10" t="s">
        <v>6</v>
      </c>
      <c r="F50" s="31">
        <f t="shared" ref="F50:Q50" si="13">F13-F32</f>
        <v>1622191363.3151112</v>
      </c>
      <c r="G50" s="31">
        <f t="shared" si="13"/>
        <v>1049268176.6149631</v>
      </c>
      <c r="H50" s="31">
        <f t="shared" si="13"/>
        <v>1260730012.7402768</v>
      </c>
      <c r="I50" s="31">
        <f t="shared" si="13"/>
        <v>949948689.16953468</v>
      </c>
      <c r="J50" s="31">
        <f t="shared" si="13"/>
        <v>990148259.05427933</v>
      </c>
      <c r="K50" s="31">
        <f t="shared" si="13"/>
        <v>524955031.85179317</v>
      </c>
      <c r="L50" s="31">
        <f t="shared" si="13"/>
        <v>1858667060.3504329</v>
      </c>
      <c r="M50" s="31">
        <f t="shared" si="13"/>
        <v>2168189543.8897848</v>
      </c>
      <c r="N50" s="31">
        <f t="shared" si="13"/>
        <v>2638553728.1427231</v>
      </c>
      <c r="O50" s="31">
        <f t="shared" si="13"/>
        <v>2694418237.5111418</v>
      </c>
      <c r="P50" s="31">
        <f t="shared" si="13"/>
        <v>2516146547.6755757</v>
      </c>
      <c r="Q50" s="31">
        <f t="shared" si="13"/>
        <v>0</v>
      </c>
      <c r="R50" s="15">
        <f t="shared" si="6"/>
        <v>18273216650.315617</v>
      </c>
    </row>
    <row r="51" spans="3:22" ht="15">
      <c r="C51" s="9">
        <v>10</v>
      </c>
      <c r="D51" s="10" t="s">
        <v>15</v>
      </c>
      <c r="E51" s="10" t="s">
        <v>6</v>
      </c>
      <c r="F51" s="31">
        <f t="shared" ref="F51:Q51" si="14">F14-F33</f>
        <v>2810871685.3488264</v>
      </c>
      <c r="G51" s="31">
        <f t="shared" si="14"/>
        <v>2435651231.6003165</v>
      </c>
      <c r="H51" s="31">
        <f t="shared" si="14"/>
        <v>1620032068.7682281</v>
      </c>
      <c r="I51" s="31">
        <f t="shared" si="14"/>
        <v>1874068985.4211526</v>
      </c>
      <c r="J51" s="31">
        <f t="shared" si="14"/>
        <v>2642644601.4846182</v>
      </c>
      <c r="K51" s="31">
        <f t="shared" si="14"/>
        <v>2296969990.9732571</v>
      </c>
      <c r="L51" s="31">
        <f t="shared" si="14"/>
        <v>2312797762.9184942</v>
      </c>
      <c r="M51" s="31">
        <f t="shared" si="14"/>
        <v>2031152400.8598838</v>
      </c>
      <c r="N51" s="31">
        <f t="shared" si="14"/>
        <v>2260234826.1914558</v>
      </c>
      <c r="O51" s="31">
        <f t="shared" si="14"/>
        <v>2827548572.2224064</v>
      </c>
      <c r="P51" s="31">
        <f t="shared" si="14"/>
        <v>1863486024.6852698</v>
      </c>
      <c r="Q51" s="31">
        <f t="shared" si="14"/>
        <v>0</v>
      </c>
      <c r="R51" s="15">
        <f t="shared" si="6"/>
        <v>24975458150.473904</v>
      </c>
    </row>
    <row r="52" spans="3:22" ht="15.75" thickBot="1">
      <c r="C52" s="9">
        <v>11</v>
      </c>
      <c r="D52" s="10" t="s">
        <v>16</v>
      </c>
      <c r="E52" s="10" t="s">
        <v>6</v>
      </c>
      <c r="F52" s="31">
        <f t="shared" ref="F52:Q52" si="15">F15-F34</f>
        <v>684277877.58229351</v>
      </c>
      <c r="G52" s="31">
        <f t="shared" si="15"/>
        <v>482959038.14189315</v>
      </c>
      <c r="H52" s="31">
        <f t="shared" si="15"/>
        <v>597766450.39299464</v>
      </c>
      <c r="I52" s="31">
        <f t="shared" si="15"/>
        <v>515228768.73926109</v>
      </c>
      <c r="J52" s="31">
        <f t="shared" si="15"/>
        <v>335121168.87930578</v>
      </c>
      <c r="K52" s="31">
        <f t="shared" si="15"/>
        <v>287595180.52880907</v>
      </c>
      <c r="L52" s="31">
        <f t="shared" si="15"/>
        <v>510889171.53798097</v>
      </c>
      <c r="M52" s="31">
        <f t="shared" si="15"/>
        <v>1016958067.1000907</v>
      </c>
      <c r="N52" s="31">
        <f t="shared" si="15"/>
        <v>1076097367.7126725</v>
      </c>
      <c r="O52" s="31">
        <f t="shared" si="15"/>
        <v>1162145244.1980379</v>
      </c>
      <c r="P52" s="31">
        <f t="shared" si="15"/>
        <v>1187641296.9488492</v>
      </c>
      <c r="Q52" s="31">
        <f t="shared" si="15"/>
        <v>0</v>
      </c>
      <c r="R52" s="15">
        <f t="shared" si="6"/>
        <v>7856679631.762188</v>
      </c>
    </row>
    <row r="53" spans="3:22" ht="16.5" thickBot="1">
      <c r="C53" s="27"/>
      <c r="D53" s="28" t="s">
        <v>4</v>
      </c>
      <c r="E53" s="28"/>
      <c r="F53" s="29">
        <f>SUM(F42:F52)</f>
        <v>21934275775.090729</v>
      </c>
      <c r="G53" s="29">
        <f t="shared" ref="G53:Q53" si="16">SUM(G42:G52)</f>
        <v>17997418657.297787</v>
      </c>
      <c r="H53" s="29">
        <f t="shared" si="16"/>
        <v>17947637365.918221</v>
      </c>
      <c r="I53" s="29">
        <f t="shared" si="16"/>
        <v>14867828201.596134</v>
      </c>
      <c r="J53" s="29">
        <f t="shared" si="16"/>
        <v>19926708709.824062</v>
      </c>
      <c r="K53" s="29">
        <f t="shared" si="16"/>
        <v>17029245453.723066</v>
      </c>
      <c r="L53" s="29">
        <f t="shared" si="16"/>
        <v>23148471207.455254</v>
      </c>
      <c r="M53" s="29">
        <f t="shared" si="16"/>
        <v>25554165049.1213</v>
      </c>
      <c r="N53" s="29">
        <f t="shared" si="16"/>
        <v>27506200137.566151</v>
      </c>
      <c r="O53" s="29">
        <f t="shared" si="16"/>
        <v>29537668615.411362</v>
      </c>
      <c r="P53" s="29">
        <f t="shared" si="16"/>
        <v>27527695993.806637</v>
      </c>
      <c r="Q53" s="29">
        <f t="shared" si="16"/>
        <v>0</v>
      </c>
      <c r="R53" s="29">
        <f>SUM(R42:R52)</f>
        <v>242977315166.8107</v>
      </c>
    </row>
    <row r="62" spans="3:22"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T62" s="16"/>
    </row>
    <row r="63" spans="3:22">
      <c r="V63" s="16"/>
    </row>
    <row r="64" spans="3:22"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0:27">
      <c r="T65" s="16"/>
      <c r="U65" s="16"/>
      <c r="V65" s="16"/>
      <c r="W65" s="16"/>
      <c r="X65" s="16"/>
      <c r="Y65" s="16"/>
      <c r="Z65" s="16"/>
      <c r="AA65" s="16"/>
    </row>
    <row r="66" spans="20:27">
      <c r="T66" s="16"/>
      <c r="U66" s="16"/>
      <c r="V66" s="16"/>
      <c r="W66" s="16"/>
      <c r="X66" s="16"/>
      <c r="Y66" s="16"/>
      <c r="Z66" s="16"/>
      <c r="AA66" s="16"/>
    </row>
    <row r="67" spans="20:27">
      <c r="T67" s="16"/>
      <c r="U67" s="16"/>
      <c r="V67" s="16"/>
      <c r="W67" s="16"/>
      <c r="X67" s="16"/>
      <c r="Y67" s="16"/>
      <c r="Z67" s="16"/>
      <c r="AA67" s="16"/>
    </row>
    <row r="68" spans="20:27">
      <c r="T68" s="16"/>
      <c r="U68" s="16"/>
      <c r="V68" s="16"/>
      <c r="W68" s="16"/>
      <c r="X68" s="16"/>
      <c r="Y68" s="16"/>
      <c r="Z68" s="16"/>
      <c r="AA68" s="16"/>
    </row>
    <row r="69" spans="20:27">
      <c r="T69" s="16"/>
      <c r="U69" s="16"/>
      <c r="V69" s="16"/>
      <c r="W69" s="16"/>
      <c r="X69" s="16"/>
      <c r="Y69" s="16"/>
      <c r="Z69" s="16"/>
      <c r="AA69" s="16"/>
    </row>
    <row r="70" spans="20:27">
      <c r="T70" s="16"/>
      <c r="U70" s="16"/>
      <c r="V70" s="16"/>
      <c r="W70" s="16"/>
      <c r="X70" s="16"/>
      <c r="Y70" s="16"/>
      <c r="Z70" s="16"/>
      <c r="AA70" s="16"/>
    </row>
    <row r="71" spans="20:27">
      <c r="T71" s="16"/>
      <c r="U71" s="16"/>
      <c r="V71" s="16"/>
      <c r="W71" s="16"/>
      <c r="X71" s="16"/>
      <c r="Y71" s="16"/>
      <c r="Z71" s="16"/>
      <c r="AA71" s="16"/>
    </row>
    <row r="72" spans="20:27">
      <c r="T72" s="16"/>
      <c r="U72" s="16"/>
      <c r="V72" s="16"/>
      <c r="W72" s="16"/>
      <c r="X72" s="16"/>
      <c r="Y72" s="16"/>
      <c r="Z72" s="16"/>
      <c r="AA72" s="16"/>
    </row>
    <row r="73" spans="20:27">
      <c r="T73" s="16"/>
      <c r="U73" s="16"/>
      <c r="V73" s="16"/>
      <c r="W73" s="16"/>
      <c r="X73" s="16"/>
      <c r="Y73" s="16"/>
      <c r="Z73" s="16"/>
      <c r="AA73" s="16"/>
    </row>
    <row r="74" spans="20:27">
      <c r="T74" s="16"/>
      <c r="U74" s="16"/>
      <c r="V74" s="16"/>
      <c r="W74" s="16"/>
      <c r="X74" s="16"/>
      <c r="Y74" s="16"/>
      <c r="Z74" s="16"/>
      <c r="AA74" s="16"/>
    </row>
    <row r="75" spans="20:27">
      <c r="T75" s="16"/>
      <c r="U75" s="16"/>
      <c r="V75" s="16"/>
      <c r="W75" s="16"/>
      <c r="X75" s="16"/>
      <c r="Y75" s="16"/>
      <c r="Z75" s="16"/>
      <c r="AA75" s="16"/>
    </row>
    <row r="76" spans="20:27">
      <c r="T76" s="16"/>
      <c r="U76" s="16"/>
      <c r="V76" s="16"/>
      <c r="W76" s="16"/>
      <c r="X76" s="16"/>
      <c r="Y76" s="16"/>
      <c r="Z76" s="16"/>
      <c r="AA76" s="16"/>
    </row>
  </sheetData>
  <mergeCells count="9">
    <mergeCell ref="F39:R39"/>
    <mergeCell ref="C40:D40"/>
    <mergeCell ref="F40:R40"/>
    <mergeCell ref="F2:R2"/>
    <mergeCell ref="C3:D3"/>
    <mergeCell ref="F3:R3"/>
    <mergeCell ref="F21:R21"/>
    <mergeCell ref="C22:D22"/>
    <mergeCell ref="F22:R22"/>
  </mergeCells>
  <pageMargins left="0.7" right="0.7" top="0.75" bottom="0.75" header="0.3" footer="0.3"/>
  <pageSetup paperSize="9" orientation="portrait" r:id="rId1"/>
  <ignoredErrors>
    <ignoredError sqref="O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Offtaker Invoice and Payments</vt:lpstr>
      <vt:lpstr>Genco Payment_DisCo</vt:lpstr>
      <vt:lpstr>Genco Payment_Offtaker</vt:lpstr>
      <vt:lpstr>DisCo Invoice and Payment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Adaobi Nnorukah</dc:creator>
  <cp:lastModifiedBy>Emuesiri</cp:lastModifiedBy>
  <dcterms:created xsi:type="dcterms:W3CDTF">2017-01-31T08:12:56Z</dcterms:created>
  <dcterms:modified xsi:type="dcterms:W3CDTF">2017-02-02T13:45:20Z</dcterms:modified>
</cp:coreProperties>
</file>